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UPLA\Resolução 195\2022\Daco - Mapa Demonstrativo\"/>
    </mc:Choice>
  </mc:AlternateContent>
  <bookViews>
    <workbookView xWindow="0" yWindow="0" windowWidth="28800" windowHeight="11775"/>
  </bookViews>
  <sheets>
    <sheet name="SEÇÕ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SEÇÕES!$A$1:$K$81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[3]celulas090014!$H$2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[3]celulas090014!$H$3</definedName>
    <definedName name="LUG1424408100339147">[3]celulas090014!$H$4</definedName>
    <definedName name="LUG1424408100339192">[3]celulas090014!$H$5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[3]celulas090014!$H$35</definedName>
    <definedName name="LUG1424410100339030">[3]celulas090014!$H$36</definedName>
    <definedName name="LUG1424410100339039">[3]celulas090014!$H$37</definedName>
    <definedName name="LUG1424410100339093">[3]celulas090014!$H$38</definedName>
    <definedName name="LUG1424410100449052">[3]celulas090014!$H$39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[3]celulas090014!$H$40</definedName>
    <definedName name="LUG14819156319003">[3]celulas090014!$H$41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[4]celulas090016!$H$2</definedName>
    <definedName name="LUG1624408100339039">[4]celulas090016!$H$3</definedName>
    <definedName name="LUG1624408100339047" localSheetId="0">#REF!</definedName>
    <definedName name="LUG1624408100339047">#REF!</definedName>
    <definedName name="LUG1624408100339092">[4]celulas090016!$H$4</definedName>
    <definedName name="LUG1624408100339139" localSheetId="0">#REF!</definedName>
    <definedName name="LUG1624408100339139">#REF!</definedName>
    <definedName name="LUG1624408100339147">[4]celulas090016!$H$5</definedName>
    <definedName name="LUG1624408100339192">[4]celulas090016!$H$6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[4]celulas090016!$H$42</definedName>
    <definedName name="LUG1624409100339092" localSheetId="0">#REF!</definedName>
    <definedName name="LUG1624409100339092">#REF!</definedName>
    <definedName name="LUG1624410100339030">[4]celulas090016!$H$43</definedName>
    <definedName name="LUG1624410100339036">[4]celulas090016!$H$44</definedName>
    <definedName name="LUG1624410100339037">[4]celulas090016!$H$45</definedName>
    <definedName name="LUG1624410100339039">[4]celulas090016!$H$46</definedName>
    <definedName name="LUG1624410100339092">[4]celulas090016!$H$47</definedName>
    <definedName name="LUG1624410100339093">[4]celulas090016!$H$48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[4]celulas090016!$H$14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[4]celulas090016!$H$50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[4]celulas090016!$H$27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[4]celulas090016!$H$35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[4]celulas090016!$H$37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[5]AC!$A$13:$A$113,[5]AC!$E$13:$E$113</definedName>
    <definedName name="Planilha_10TítCols">[5]AC!$A$13,[5]AC!$E$13</definedName>
    <definedName name="Planilha_11ÁreaTotal">[5]RO!$A$13:$A$132,[5]RO!$E$13:$E$132</definedName>
    <definedName name="Planilha_11TítCols">[5]RO!$A$13,[5]RO!$E$13</definedName>
    <definedName name="Planilha_12ÁreaTotal">[6]TRF!$A$8:$A$180,[6]TRF!$E$8:$E$180</definedName>
    <definedName name="Planilha_12TítCols">[6]TRF!$A$8,[6]TRF!$E$8</definedName>
    <definedName name="Planilha_13ÁreaTotal">[5]AP!$A$13:$A$105,[5]AP!$E$13:$E$105</definedName>
    <definedName name="Planilha_13TítCols">[5]AP!$A$13,[5]AP!$E$13</definedName>
    <definedName name="Planilha_14ÁreaTotal">[5]TO!$A$13:$A$110,[5]TO!$E$13:$E$110</definedName>
    <definedName name="Planilha_14TítCols">[5]TO!$A$13,[5]TO!$E$13</definedName>
    <definedName name="Planilha_15ÁreaTotal">[5]RR!$A$13:$A$98,[5]RR!$E$13:$E$98</definedName>
    <definedName name="Planilha_15TítCols">[5]RR!$A$13,[5]RR!$E$13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[5]MG!$A$13:$A$224,[5]MG!$E$13:$E$224</definedName>
    <definedName name="Planilha_6TítCols">[5]MG!$A$13,[5]MG!$E$13</definedName>
    <definedName name="Planilha_7ÁreaTotal">[5]MT!$A$13:$A$138,[5]MT!$E$13:$E$138</definedName>
    <definedName name="Planilha_7TítCols">[5]MT!$A$13,[5]MT!$E$13</definedName>
    <definedName name="Planilha_8ÁreaTotal">[5]GO!$A$13:$A$152,[5]GO!$E$13:$E$152</definedName>
    <definedName name="Planilha_8TítCols">[5]GO!$A$13,[5]GO!$E$13</definedName>
    <definedName name="Planilha_9ÁreaTotal">[5]DF!$A$13:$A$163,[5]DF!$E$13:$E$163</definedName>
    <definedName name="Planilha_9TítCols">[5]DF!$A$13,[5]DF!$E$13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SEÇÕES!$8:$9</definedName>
    <definedName name="TOTAL_GERAL">[7]Cons!$B$206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J84" i="1"/>
  <c r="I84" i="1"/>
  <c r="G78" i="1"/>
  <c r="F78" i="1"/>
  <c r="E78" i="1"/>
  <c r="G77" i="1"/>
  <c r="F77" i="1"/>
  <c r="E77" i="1"/>
  <c r="K75" i="1"/>
  <c r="J75" i="1"/>
  <c r="I75" i="1"/>
  <c r="H75" i="1"/>
  <c r="G75" i="1"/>
  <c r="F75" i="1"/>
  <c r="E75" i="1"/>
  <c r="G72" i="1"/>
  <c r="F72" i="1"/>
  <c r="E72" i="1"/>
  <c r="G71" i="1"/>
  <c r="F71" i="1"/>
  <c r="E71" i="1"/>
  <c r="K70" i="1"/>
  <c r="G70" i="1"/>
  <c r="F70" i="1"/>
  <c r="E70" i="1"/>
  <c r="K69" i="1"/>
  <c r="J69" i="1"/>
  <c r="J73" i="1" s="1"/>
  <c r="G69" i="1"/>
  <c r="G73" i="1" s="1"/>
  <c r="F69" i="1"/>
  <c r="F73" i="1" s="1"/>
  <c r="F81" i="1" s="1"/>
  <c r="E69" i="1"/>
  <c r="E73" i="1" s="1"/>
  <c r="F66" i="1"/>
  <c r="E66" i="1"/>
  <c r="G65" i="1"/>
  <c r="F65" i="1"/>
  <c r="E65" i="1"/>
  <c r="K64" i="1"/>
  <c r="H64" i="1"/>
  <c r="G64" i="1"/>
  <c r="G66" i="1" s="1"/>
  <c r="G81" i="1" s="1"/>
  <c r="F64" i="1"/>
  <c r="E64" i="1"/>
  <c r="H60" i="1"/>
  <c r="H59" i="1"/>
  <c r="H58" i="1"/>
  <c r="K57" i="1"/>
  <c r="J57" i="1"/>
  <c r="I57" i="1"/>
  <c r="H57" i="1"/>
  <c r="K56" i="1"/>
  <c r="J56" i="1"/>
  <c r="I56" i="1"/>
  <c r="H56" i="1"/>
  <c r="K55" i="1"/>
  <c r="K77" i="1" s="1"/>
  <c r="K78" i="1" s="1"/>
  <c r="J55" i="1"/>
  <c r="J77" i="1" s="1"/>
  <c r="J78" i="1" s="1"/>
  <c r="I55" i="1"/>
  <c r="I77" i="1" s="1"/>
  <c r="I78" i="1" s="1"/>
  <c r="H55" i="1"/>
  <c r="H77" i="1" s="1"/>
  <c r="H78" i="1" s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H49" i="1"/>
  <c r="K48" i="1"/>
  <c r="J48" i="1"/>
  <c r="I48" i="1"/>
  <c r="I72" i="1" s="1"/>
  <c r="H48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H43" i="1"/>
  <c r="K42" i="1"/>
  <c r="J42" i="1"/>
  <c r="I42" i="1"/>
  <c r="H42" i="1"/>
  <c r="K41" i="1"/>
  <c r="J41" i="1"/>
  <c r="I41" i="1"/>
  <c r="H41" i="1"/>
  <c r="H40" i="1"/>
  <c r="K39" i="1"/>
  <c r="J39" i="1"/>
  <c r="I39" i="1"/>
  <c r="H39" i="1"/>
  <c r="K38" i="1"/>
  <c r="J38" i="1"/>
  <c r="I38" i="1"/>
  <c r="H38" i="1"/>
  <c r="H37" i="1"/>
  <c r="H36" i="1"/>
  <c r="I35" i="1"/>
  <c r="H35" i="1"/>
  <c r="K33" i="1"/>
  <c r="J33" i="1"/>
  <c r="I33" i="1"/>
  <c r="H33" i="1"/>
  <c r="F32" i="1"/>
  <c r="H32" i="1" s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K72" i="1" s="1"/>
  <c r="J28" i="1"/>
  <c r="J72" i="1" s="1"/>
  <c r="I28" i="1"/>
  <c r="H28" i="1"/>
  <c r="H27" i="1"/>
  <c r="H26" i="1"/>
  <c r="H72" i="1" s="1"/>
  <c r="K25" i="1"/>
  <c r="J25" i="1"/>
  <c r="I25" i="1"/>
  <c r="H25" i="1"/>
  <c r="K24" i="1"/>
  <c r="J24" i="1"/>
  <c r="I24" i="1"/>
  <c r="I69" i="1" s="1"/>
  <c r="H24" i="1"/>
  <c r="H69" i="1" s="1"/>
  <c r="H73" i="1" s="1"/>
  <c r="K22" i="1"/>
  <c r="K71" i="1" s="1"/>
  <c r="J22" i="1"/>
  <c r="J71" i="1" s="1"/>
  <c r="I22" i="1"/>
  <c r="I71" i="1" s="1"/>
  <c r="H22" i="1"/>
  <c r="H71" i="1" s="1"/>
  <c r="K21" i="1"/>
  <c r="J21" i="1"/>
  <c r="I21" i="1"/>
  <c r="H21" i="1"/>
  <c r="K20" i="1"/>
  <c r="J20" i="1"/>
  <c r="I20" i="1"/>
  <c r="H20" i="1"/>
  <c r="K19" i="1"/>
  <c r="J19" i="1"/>
  <c r="I19" i="1"/>
  <c r="I70" i="1" s="1"/>
  <c r="H19" i="1"/>
  <c r="H70" i="1" s="1"/>
  <c r="H18" i="1"/>
  <c r="H17" i="1"/>
  <c r="K16" i="1"/>
  <c r="J16" i="1"/>
  <c r="J70" i="1" s="1"/>
  <c r="I16" i="1"/>
  <c r="H16" i="1"/>
  <c r="K15" i="1"/>
  <c r="K61" i="1" s="1"/>
  <c r="J15" i="1"/>
  <c r="J61" i="1" s="1"/>
  <c r="H15" i="1"/>
  <c r="G15" i="1"/>
  <c r="G61" i="1" s="1"/>
  <c r="F15" i="1"/>
  <c r="F61" i="1" s="1"/>
  <c r="E15" i="1"/>
  <c r="K14" i="1"/>
  <c r="J14" i="1"/>
  <c r="I14" i="1"/>
  <c r="H14" i="1"/>
  <c r="K13" i="1"/>
  <c r="J13" i="1"/>
  <c r="J64" i="1" s="1"/>
  <c r="I13" i="1"/>
  <c r="I15" i="1" s="1"/>
  <c r="H13" i="1"/>
  <c r="K12" i="1"/>
  <c r="J12" i="1"/>
  <c r="I12" i="1"/>
  <c r="I61" i="1" s="1"/>
  <c r="G12" i="1"/>
  <c r="F12" i="1"/>
  <c r="E12" i="1"/>
  <c r="E61" i="1" s="1"/>
  <c r="K11" i="1"/>
  <c r="J11" i="1"/>
  <c r="I11" i="1"/>
  <c r="H11" i="1"/>
  <c r="K10" i="1"/>
  <c r="K65" i="1" s="1"/>
  <c r="J10" i="1"/>
  <c r="J65" i="1" s="1"/>
  <c r="I10" i="1"/>
  <c r="I65" i="1" s="1"/>
  <c r="H10" i="1"/>
  <c r="H12" i="1" s="1"/>
  <c r="H61" i="1" s="1"/>
  <c r="K73" i="1" l="1"/>
  <c r="I73" i="1"/>
  <c r="J66" i="1"/>
  <c r="J81" i="1" s="1"/>
  <c r="J86" i="1" s="1"/>
  <c r="K66" i="1"/>
  <c r="K81" i="1" s="1"/>
  <c r="K86" i="1" s="1"/>
  <c r="E81" i="1"/>
  <c r="H65" i="1"/>
  <c r="H66" i="1" s="1"/>
  <c r="H81" i="1" s="1"/>
  <c r="I64" i="1"/>
  <c r="I66" i="1" s="1"/>
  <c r="I81" i="1" s="1"/>
  <c r="I86" i="1" s="1"/>
</calcChain>
</file>

<file path=xl/sharedStrings.xml><?xml version="1.0" encoding="utf-8"?>
<sst xmlns="http://schemas.openxmlformats.org/spreadsheetml/2006/main" count="158" uniqueCount="96">
  <si>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</si>
  <si>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</si>
  <si>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</si>
  <si>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</si>
  <si>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- 2022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</si>
  <si>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</si>
  <si>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</si>
  <si>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</si>
  <si>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</si>
  <si>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</si>
  <si>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</si>
  <si>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</si>
  <si>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</si>
  <si>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</si>
  <si>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</si>
  <si>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</si>
  <si>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</si>
  <si>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</si>
  <si>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</si>
  <si>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</si>
  <si>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</si>
  <si>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00S6</t>
  </si>
  <si>
    <t>BENEFÍCIO ESPECIAL E DEMAIS COMPLEMENTAÇÕES DE APOSENTADORIAS</t>
  </si>
  <si>
    <t>TOTAL DE INATIVOS</t>
  </si>
  <si>
    <t>20TP</t>
  </si>
  <si>
    <t>PAGAMENTO DE PESSOAL ATIVO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</si>
  <si>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</si>
  <si>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</si>
  <si>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</si>
  <si>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</si>
  <si>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</si>
  <si>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</si>
  <si>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</si>
  <si>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</si>
  <si>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</si>
  <si>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</si>
  <si>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</si>
  <si>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</si>
  <si>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</si>
  <si>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</si>
  <si>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</si>
  <si>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</si>
  <si>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</si>
  <si>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</si>
  <si>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00SA</t>
  </si>
  <si>
    <t>PAGAMENTO HONORÁRIOS PERICIAIS - NACIONAL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</si>
  <si>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</si>
  <si>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</si>
  <si>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</si>
  <si>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</si>
  <si>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</si>
  <si>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4257</t>
  </si>
  <si>
    <t>JULGAMENTO DE CAUSAS NA JUSTIÇA FEDERAL - PO 0000</t>
  </si>
  <si>
    <t>CAPACITAÇÃO DE RECURSOS HUMANOS - PO 0002</t>
  </si>
  <si>
    <t>CTN - GESTÃO DE CONTRATOS NACIONAIS</t>
  </si>
  <si>
    <t>MODERNIZAÇÃO DE INSTALAÇÕES DA JUSTIÇA FEDERAL - PO 0003</t>
  </si>
  <si>
    <t>MODERNIZAÇÃO DE INSTALAÇÕES DA JUSTIÇA FEDERAL - ACESSIBILIDADE - PO 0004</t>
  </si>
  <si>
    <t>MODERNIZAÇÃO TECNOLÓGICA E GESTÃO DA INFORMAÇÃO NA JF - MTGI -  PO 0008</t>
  </si>
  <si>
    <t>AÇÕES DE INFORMÁTICA - AI - PO 0010</t>
  </si>
  <si>
    <t>AÇÕES DE GESTÃO E CONTROLE DE PRECATÓRIOS - PO 0015</t>
  </si>
  <si>
    <t>MANUTENÇÃO DAS ATIVIDADES ITINERANTES DA JUSTIÇA FEDERAL - PO 0017</t>
  </si>
  <si>
    <t>SEGURANÇA DA INFORMAÇÃO - PO SEG0</t>
  </si>
  <si>
    <t>216H</t>
  </si>
  <si>
    <t xml:space="preserve">AMMM - AJUDA DE CUSTO PARA MORADIA A MAGISTRADOS E MEMBROS DO MIN, PUBLICO </t>
  </si>
  <si>
    <t xml:space="preserve">AMOA - AUXÍLIO MORADIA PARA OUTROS AGENTES PÚBLICOS </t>
  </si>
  <si>
    <t>219Z</t>
  </si>
  <si>
    <t>REFORMA DO FORUM FEDERAL DE EXECUCOES FISCAIS DE SAO PAULO - SP</t>
  </si>
  <si>
    <t>REFORMA DO ANEXO ADMINISTRATIVO PRESIDENTE WILSON DE SÃO PAULO - SP</t>
  </si>
  <si>
    <t>REFORMA DO FÓRUM PRESIDENTE PRUDENTE - SP</t>
  </si>
  <si>
    <t>REFORMA DA SEDE ADMINISTRATIVA DA JUSTICA FEDERAL DE SAO PAULO - SP</t>
  </si>
  <si>
    <t>REFORMA DO FÓRUM FEDERAL DE BARUERI - SP</t>
  </si>
  <si>
    <t>REFORMA DO FÓRUM FEDERAL DE RIBEIRÃO PRETO - SP</t>
  </si>
  <si>
    <t>REFORMA DO FÓRUM CRIMINAL E PREVIDENCIÁRIO DE SÃO PAULO - SP</t>
  </si>
  <si>
    <t>REFORMA DO JUIZADO ESPECIAL FEDERAL DE SÃO PAULO - SP - 2ª ETAPA</t>
  </si>
  <si>
    <t>REFORMA DO FORUM FEDERAL CÍVEL DE SÃO PAULO - SP</t>
  </si>
  <si>
    <t>REFORMA DO FÓRUM DE SANTOS - SP</t>
  </si>
  <si>
    <t>PROJETOS</t>
  </si>
  <si>
    <t>15ZP</t>
  </si>
  <si>
    <t>AQUISIÇÃO DE EDIFÍCIO SEDE EM BAURU</t>
  </si>
  <si>
    <t>5</t>
  </si>
  <si>
    <t>15ZQ</t>
  </si>
  <si>
    <t>AQUISIÇÃO DE EDIFÍCIO SEDE EM FRANCA</t>
  </si>
  <si>
    <t>15ZR</t>
  </si>
  <si>
    <t>AQUISIÇÃO DE EDIFÍCIO SEDE EM SÃO JOÃO DA BOA VISTA</t>
  </si>
  <si>
    <t>15Y6</t>
  </si>
  <si>
    <t>IMPLANTAÇÃO DE USINA FOTOVOLTAICA NO EDIFÍO-SEDE EM CAMPO GRANDE</t>
  </si>
  <si>
    <t>15Y7</t>
  </si>
  <si>
    <t>IMPLANTAÇÃO DE USINA FOTOVOLTAICA NO COMPLEXO DE IMÓVEIS EM DOURADOS</t>
  </si>
  <si>
    <t>15Y8</t>
  </si>
  <si>
    <t>IMPLANTAÇÃO DE USINA FOTOVOLTAICA NO EDIFÍO-SEDE EM TRÊS LAGOAS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</si>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</sst>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0"/>
      <color theme="1"/>
      <name val="Segoe UI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7" fillId="4" borderId="8" xfId="2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8" fillId="6" borderId="0" xfId="0" applyFont="1" applyFill="1"/>
    <xf numFmtId="0" fontId="6" fillId="0" borderId="9" xfId="0" applyFont="1" applyBorder="1" applyAlignment="1">
      <alignment horizontal="center" vertical="center" textRotation="255"/>
    </xf>
    <xf numFmtId="49" fontId="9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3" fontId="0" fillId="5" borderId="7" xfId="0" applyNumberFormat="1" applyFont="1" applyFill="1" applyBorder="1" applyAlignment="1">
      <alignment horizontal="right" wrapText="1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3" fontId="7" fillId="4" borderId="8" xfId="3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vertical="center" wrapText="1"/>
    </xf>
    <xf numFmtId="3" fontId="7" fillId="4" borderId="8" xfId="4" applyNumberFormat="1" applyFont="1" applyFill="1" applyBorder="1" applyAlignment="1">
      <alignment horizontal="right" wrapText="1"/>
    </xf>
    <xf numFmtId="0" fontId="8" fillId="6" borderId="0" xfId="0" applyFont="1" applyFill="1" applyBorder="1"/>
    <xf numFmtId="0" fontId="6" fillId="0" borderId="4" xfId="0" applyFont="1" applyBorder="1" applyAlignment="1">
      <alignment horizontal="center" vertical="center" textRotation="255"/>
    </xf>
    <xf numFmtId="49" fontId="3" fillId="8" borderId="10" xfId="0" applyNumberFormat="1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right"/>
    </xf>
    <xf numFmtId="0" fontId="8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Border="1"/>
    <xf numFmtId="0" fontId="4" fillId="0" borderId="9" xfId="0" applyFont="1" applyBorder="1" applyAlignment="1">
      <alignment horizontal="center" vertical="center" textRotation="255"/>
    </xf>
    <xf numFmtId="49" fontId="3" fillId="2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/>
    <xf numFmtId="49" fontId="3" fillId="2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3" fontId="7" fillId="4" borderId="13" xfId="5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textRotation="255"/>
    </xf>
    <xf numFmtId="49" fontId="3" fillId="2" borderId="7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3" fontId="11" fillId="0" borderId="7" xfId="0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 textRotation="255"/>
    </xf>
    <xf numFmtId="49" fontId="3" fillId="0" borderId="4" xfId="0" applyNumberFormat="1" applyFont="1" applyFill="1" applyBorder="1" applyAlignment="1">
      <alignment horizontal="left" vertical="center" wrapText="1"/>
    </xf>
    <xf numFmtId="3" fontId="0" fillId="0" borderId="7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Border="1" applyAlignment="1"/>
    <xf numFmtId="3" fontId="2" fillId="0" borderId="14" xfId="0" applyNumberFormat="1" applyFont="1" applyBorder="1" applyAlignment="1"/>
    <xf numFmtId="3" fontId="2" fillId="0" borderId="7" xfId="0" applyNumberFormat="1" applyFont="1" applyFill="1" applyBorder="1" applyAlignment="1"/>
    <xf numFmtId="49" fontId="12" fillId="0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3" fontId="7" fillId="4" borderId="7" xfId="6" applyNumberFormat="1" applyFont="1" applyFill="1" applyBorder="1" applyAlignment="1">
      <alignment horizontal="right" wrapText="1"/>
    </xf>
    <xf numFmtId="49" fontId="3" fillId="0" borderId="7" xfId="0" applyNumberFormat="1" applyFont="1" applyFill="1" applyBorder="1" applyAlignment="1">
      <alignment horizontal="center" vertical="center"/>
    </xf>
    <xf numFmtId="3" fontId="7" fillId="4" borderId="7" xfId="7" applyNumberFormat="1" applyFont="1" applyFill="1" applyBorder="1" applyAlignment="1">
      <alignment horizontal="right" wrapText="1"/>
    </xf>
    <xf numFmtId="3" fontId="2" fillId="0" borderId="12" xfId="0" applyNumberFormat="1" applyFont="1" applyFill="1" applyBorder="1"/>
    <xf numFmtId="3" fontId="7" fillId="4" borderId="7" xfId="8" applyNumberFormat="1" applyFont="1" applyFill="1" applyBorder="1" applyAlignment="1">
      <alignment horizontal="right" wrapText="1"/>
    </xf>
    <xf numFmtId="3" fontId="7" fillId="4" borderId="7" xfId="9" applyNumberFormat="1" applyFont="1" applyFill="1" applyBorder="1" applyAlignment="1">
      <alignment horizontal="right" wrapText="1"/>
    </xf>
    <xf numFmtId="3" fontId="11" fillId="5" borderId="7" xfId="0" applyNumberFormat="1" applyFont="1" applyFill="1" applyBorder="1" applyAlignment="1">
      <alignment horizontal="right"/>
    </xf>
    <xf numFmtId="3" fontId="7" fillId="4" borderId="7" xfId="1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vertical="center"/>
    </xf>
    <xf numFmtId="3" fontId="7" fillId="4" borderId="7" xfId="11" applyNumberFormat="1" applyFont="1" applyFill="1" applyBorder="1" applyAlignment="1">
      <alignment horizontal="right" wrapText="1"/>
    </xf>
    <xf numFmtId="3" fontId="2" fillId="0" borderId="6" xfId="0" applyNumberFormat="1" applyFont="1" applyFill="1" applyBorder="1"/>
    <xf numFmtId="49" fontId="8" fillId="0" borderId="7" xfId="0" applyNumberFormat="1" applyFont="1" applyFill="1" applyBorder="1" applyAlignment="1">
      <alignment horizontal="center" vertical="center"/>
    </xf>
    <xf numFmtId="3" fontId="7" fillId="4" borderId="7" xfId="12" applyNumberFormat="1" applyFont="1" applyFill="1" applyBorder="1" applyAlignment="1">
      <alignment horizontal="right" wrapText="1"/>
    </xf>
    <xf numFmtId="3" fontId="7" fillId="4" borderId="7" xfId="13" applyNumberFormat="1" applyFont="1" applyFill="1" applyBorder="1" applyAlignment="1">
      <alignment horizontal="right" wrapText="1"/>
    </xf>
    <xf numFmtId="3" fontId="7" fillId="4" borderId="7" xfId="14" applyNumberFormat="1" applyFont="1" applyFill="1" applyBorder="1" applyAlignment="1">
      <alignment horizontal="right" wrapText="1"/>
    </xf>
    <xf numFmtId="0" fontId="10" fillId="0" borderId="4" xfId="0" applyFont="1" applyBorder="1" applyAlignment="1">
      <alignment horizontal="center" vertical="center" textRotation="255"/>
    </xf>
    <xf numFmtId="3" fontId="7" fillId="4" borderId="7" xfId="15" applyNumberFormat="1" applyFont="1" applyFill="1" applyBorder="1" applyAlignment="1">
      <alignment horizontal="right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7" fillId="4" borderId="7" xfId="16" applyNumberFormat="1" applyFont="1" applyFill="1" applyBorder="1" applyAlignment="1">
      <alignment horizontal="right"/>
    </xf>
    <xf numFmtId="3" fontId="7" fillId="4" borderId="15" xfId="17" applyNumberFormat="1" applyFont="1" applyFill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3" fontId="3" fillId="5" borderId="4" xfId="0" applyNumberFormat="1" applyFont="1" applyFill="1" applyBorder="1"/>
    <xf numFmtId="3" fontId="8" fillId="0" borderId="0" xfId="0" applyNumberFormat="1" applyFont="1" applyBorder="1"/>
    <xf numFmtId="49" fontId="13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8" fillId="0" borderId="0" xfId="0" applyNumberFormat="1" applyFont="1"/>
    <xf numFmtId="49" fontId="12" fillId="9" borderId="17" xfId="0" applyNumberFormat="1" applyFont="1" applyFill="1" applyBorder="1" applyAlignment="1">
      <alignment horizontal="left"/>
    </xf>
    <xf numFmtId="49" fontId="12" fillId="9" borderId="18" xfId="0" applyNumberFormat="1" applyFont="1" applyFill="1" applyBorder="1" applyAlignment="1">
      <alignment horizontal="left"/>
    </xf>
    <xf numFmtId="3" fontId="2" fillId="0" borderId="19" xfId="0" applyNumberFormat="1" applyFont="1" applyFill="1" applyBorder="1"/>
    <xf numFmtId="49" fontId="14" fillId="0" borderId="20" xfId="0" applyNumberFormat="1" applyFont="1" applyBorder="1" applyAlignment="1">
      <alignment horizontal="left"/>
    </xf>
    <xf numFmtId="49" fontId="14" fillId="0" borderId="21" xfId="0" applyNumberFormat="1" applyFont="1" applyBorder="1" applyAlignment="1">
      <alignment horizontal="left"/>
    </xf>
    <xf numFmtId="3" fontId="2" fillId="0" borderId="22" xfId="0" applyNumberFormat="1" applyFont="1" applyFill="1" applyBorder="1" applyAlignment="1">
      <alignment vertical="center"/>
    </xf>
    <xf numFmtId="49" fontId="12" fillId="0" borderId="23" xfId="0" applyNumberFormat="1" applyFont="1" applyBorder="1" applyAlignment="1">
      <alignment horizontal="left"/>
    </xf>
    <xf numFmtId="49" fontId="12" fillId="0" borderId="24" xfId="0" applyNumberFormat="1" applyFont="1" applyBorder="1" applyAlignment="1">
      <alignment horizontal="left"/>
    </xf>
    <xf numFmtId="3" fontId="3" fillId="0" borderId="25" xfId="0" applyNumberFormat="1" applyFont="1" applyFill="1" applyBorder="1" applyAlignment="1">
      <alignment vertical="center"/>
    </xf>
    <xf numFmtId="49" fontId="14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49" fontId="12" fillId="9" borderId="17" xfId="0" applyNumberFormat="1" applyFont="1" applyFill="1" applyBorder="1"/>
    <xf numFmtId="49" fontId="12" fillId="9" borderId="26" xfId="0" applyNumberFormat="1" applyFont="1" applyFill="1" applyBorder="1"/>
    <xf numFmtId="49" fontId="14" fillId="0" borderId="27" xfId="0" applyNumberFormat="1" applyFont="1" applyBorder="1" applyAlignment="1">
      <alignment horizontal="left"/>
    </xf>
    <xf numFmtId="3" fontId="2" fillId="0" borderId="22" xfId="0" applyNumberFormat="1" applyFont="1" applyFill="1" applyBorder="1"/>
    <xf numFmtId="49" fontId="14" fillId="0" borderId="20" xfId="0" applyNumberFormat="1" applyFont="1" applyBorder="1" applyAlignment="1">
      <alignment horizontal="left"/>
    </xf>
    <xf numFmtId="49" fontId="14" fillId="0" borderId="27" xfId="0" applyNumberFormat="1" applyFont="1" applyBorder="1" applyAlignment="1">
      <alignment horizontal="left"/>
    </xf>
    <xf numFmtId="3" fontId="2" fillId="0" borderId="28" xfId="0" applyNumberFormat="1" applyFont="1" applyFill="1" applyBorder="1"/>
    <xf numFmtId="3" fontId="2" fillId="0" borderId="28" xfId="0" applyNumberFormat="1" applyFont="1" applyBorder="1"/>
    <xf numFmtId="49" fontId="12" fillId="0" borderId="29" xfId="0" applyNumberFormat="1" applyFont="1" applyBorder="1" applyAlignment="1">
      <alignment horizontal="left"/>
    </xf>
    <xf numFmtId="3" fontId="3" fillId="0" borderId="25" xfId="0" applyNumberFormat="1" applyFont="1" applyFill="1" applyBorder="1"/>
    <xf numFmtId="49" fontId="14" fillId="2" borderId="0" xfId="0" applyNumberFormat="1" applyFont="1" applyFill="1" applyBorder="1"/>
    <xf numFmtId="4" fontId="14" fillId="2" borderId="0" xfId="0" applyNumberFormat="1" applyFont="1" applyFill="1" applyBorder="1" applyAlignment="1">
      <alignment horizontal="center"/>
    </xf>
    <xf numFmtId="49" fontId="12" fillId="9" borderId="10" xfId="0" applyNumberFormat="1" applyFont="1" applyFill="1" applyBorder="1"/>
    <xf numFmtId="49" fontId="12" fillId="9" borderId="30" xfId="0" applyNumberFormat="1" applyFont="1" applyFill="1" applyBorder="1"/>
    <xf numFmtId="3" fontId="3" fillId="2" borderId="31" xfId="0" applyNumberFormat="1" applyFont="1" applyFill="1" applyBorder="1"/>
    <xf numFmtId="49" fontId="12" fillId="9" borderId="26" xfId="0" applyNumberFormat="1" applyFont="1" applyFill="1" applyBorder="1" applyAlignment="1">
      <alignment horizontal="left"/>
    </xf>
    <xf numFmtId="3" fontId="2" fillId="0" borderId="19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5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49" fontId="3" fillId="10" borderId="32" xfId="0" applyNumberFormat="1" applyFont="1" applyFill="1" applyBorder="1"/>
    <xf numFmtId="49" fontId="3" fillId="10" borderId="33" xfId="0" applyNumberFormat="1" applyFont="1" applyFill="1" applyBorder="1"/>
    <xf numFmtId="3" fontId="3" fillId="10" borderId="34" xfId="0" applyNumberFormat="1" applyFont="1" applyFill="1" applyBorder="1"/>
    <xf numFmtId="0" fontId="16" fillId="0" borderId="0" xfId="0" applyFont="1" applyAlignment="1">
      <alignment horizontal="left"/>
    </xf>
    <xf numFmtId="49" fontId="8" fillId="0" borderId="0" xfId="0" applyNumberFormat="1" applyFont="1"/>
    <xf numFmtId="3" fontId="2" fillId="0" borderId="0" xfId="1" applyNumberFormat="1"/>
  </cellXfs>
  <cellStyles count="18">
    <cellStyle name="Normal" xfId="0" builtinId="0"/>
    <cellStyle name="Normal 31" xfId="3"/>
    <cellStyle name="Normal 32" xfId="2"/>
    <cellStyle name="Normal 33" xfId="4"/>
    <cellStyle name="Normal 38" xfId="6"/>
    <cellStyle name="Normal 39" xfId="7"/>
    <cellStyle name="Normal 40" xfId="8"/>
    <cellStyle name="Normal 41" xfId="9"/>
    <cellStyle name="Normal 42" xfId="10"/>
    <cellStyle name="Normal 43" xfId="11"/>
    <cellStyle name="Normal 44" xfId="12"/>
    <cellStyle name="Normal 45" xfId="13"/>
    <cellStyle name="Normal 48" xfId="14"/>
    <cellStyle name="Normal 49" xfId="15"/>
    <cellStyle name="Normal 50" xfId="16"/>
    <cellStyle name="Normal 51" xfId="17"/>
    <cellStyle name="Normal 52" xfId="5"/>
    <cellStyle name="Vírgula" xfId="1" builtin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2/Daco%20-%20Consulta%20Gerencial/Resolu&#231;&#227;o%20195%20-%2012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1"/>
    </sheetNames>
    <sheetDataSet>
      <sheetData sheetId="0">
        <row r="2">
          <cell r="M2">
            <v>273326.8</v>
          </cell>
          <cell r="N2">
            <v>273326.8</v>
          </cell>
          <cell r="O2">
            <v>273326.8</v>
          </cell>
        </row>
        <row r="3">
          <cell r="M3">
            <v>23111115.670000002</v>
          </cell>
          <cell r="N3">
            <v>21368255.399999999</v>
          </cell>
          <cell r="O3">
            <v>20614892.030000001</v>
          </cell>
        </row>
        <row r="4">
          <cell r="M4">
            <v>319601505.25999999</v>
          </cell>
          <cell r="N4">
            <v>311063597</v>
          </cell>
          <cell r="O4">
            <v>302755474.25</v>
          </cell>
        </row>
        <row r="5">
          <cell r="M5">
            <v>256067100.38999999</v>
          </cell>
          <cell r="N5">
            <v>254175796.72999999</v>
          </cell>
          <cell r="O5">
            <v>253450389.16999999</v>
          </cell>
        </row>
        <row r="6">
          <cell r="M6">
            <v>21950000</v>
          </cell>
          <cell r="N6">
            <v>21950000</v>
          </cell>
          <cell r="O6">
            <v>21950000</v>
          </cell>
        </row>
        <row r="7">
          <cell r="M7">
            <v>10000000</v>
          </cell>
          <cell r="N7">
            <v>10000000</v>
          </cell>
          <cell r="O7">
            <v>10000000</v>
          </cell>
        </row>
        <row r="8">
          <cell r="M8">
            <v>3200000</v>
          </cell>
          <cell r="N8">
            <v>3200000</v>
          </cell>
          <cell r="O8">
            <v>3200000</v>
          </cell>
        </row>
        <row r="9">
          <cell r="M9">
            <v>63450502.93</v>
          </cell>
          <cell r="N9">
            <v>51857822.789999999</v>
          </cell>
          <cell r="O9">
            <v>51857822.789999999</v>
          </cell>
        </row>
        <row r="10">
          <cell r="M10">
            <v>1236179104.71</v>
          </cell>
          <cell r="N10">
            <v>1222351848.8299999</v>
          </cell>
          <cell r="O10">
            <v>1211174932.8699999</v>
          </cell>
        </row>
        <row r="11">
          <cell r="M11">
            <v>6046966.3399999999</v>
          </cell>
          <cell r="N11">
            <v>6014754.6100000003</v>
          </cell>
          <cell r="O11">
            <v>6014754.6100000003</v>
          </cell>
        </row>
        <row r="12">
          <cell r="M12">
            <v>849686.68</v>
          </cell>
          <cell r="N12">
            <v>839686.68</v>
          </cell>
          <cell r="O12">
            <v>839686.68</v>
          </cell>
        </row>
        <row r="13">
          <cell r="M13">
            <v>51444358.140000001</v>
          </cell>
          <cell r="N13">
            <v>51394358.140000001</v>
          </cell>
          <cell r="O13">
            <v>51393448.060000002</v>
          </cell>
        </row>
        <row r="14">
          <cell r="M14">
            <v>426464.79</v>
          </cell>
          <cell r="N14">
            <v>426464.79</v>
          </cell>
          <cell r="O14">
            <v>425146.29</v>
          </cell>
        </row>
        <row r="15">
          <cell r="M15">
            <v>309204.03999999998</v>
          </cell>
          <cell r="N15">
            <v>274531.18</v>
          </cell>
          <cell r="O15">
            <v>274531.18</v>
          </cell>
        </row>
        <row r="16">
          <cell r="M16">
            <v>2284225.66</v>
          </cell>
        </row>
        <row r="17">
          <cell r="M17">
            <v>1099481.31</v>
          </cell>
          <cell r="N17">
            <v>813796.52</v>
          </cell>
          <cell r="O17">
            <v>812525.11</v>
          </cell>
        </row>
        <row r="18">
          <cell r="M18">
            <v>78877.009999999995</v>
          </cell>
          <cell r="N18">
            <v>25079.119999999999</v>
          </cell>
          <cell r="O18">
            <v>23189.78</v>
          </cell>
        </row>
        <row r="19">
          <cell r="M19">
            <v>74423.53</v>
          </cell>
          <cell r="N19">
            <v>2430.4299999999998</v>
          </cell>
          <cell r="O19">
            <v>2430.4299999999998</v>
          </cell>
        </row>
        <row r="20">
          <cell r="M20">
            <v>565139.46</v>
          </cell>
        </row>
        <row r="21">
          <cell r="M21">
            <v>660313.62</v>
          </cell>
          <cell r="N21">
            <v>5793.41</v>
          </cell>
          <cell r="O21">
            <v>5793.41</v>
          </cell>
        </row>
        <row r="22">
          <cell r="M22">
            <v>457690.12</v>
          </cell>
          <cell r="N22">
            <v>457690.12</v>
          </cell>
          <cell r="O22">
            <v>446594.38</v>
          </cell>
        </row>
        <row r="23">
          <cell r="M23">
            <v>307704.09999999998</v>
          </cell>
          <cell r="N23">
            <v>111565.42</v>
          </cell>
          <cell r="O23">
            <v>111565.42</v>
          </cell>
        </row>
        <row r="25">
          <cell r="M25">
            <v>12443362.57</v>
          </cell>
          <cell r="N25">
            <v>12195820.26</v>
          </cell>
          <cell r="O25">
            <v>12090752.869999999</v>
          </cell>
        </row>
        <row r="26">
          <cell r="M26">
            <v>2690597.48</v>
          </cell>
          <cell r="N26">
            <v>1812063.96</v>
          </cell>
          <cell r="O26">
            <v>1812063.96</v>
          </cell>
        </row>
        <row r="27">
          <cell r="M27">
            <v>113091966.95999999</v>
          </cell>
          <cell r="N27">
            <v>105451901.88</v>
          </cell>
          <cell r="O27">
            <v>104318468.03</v>
          </cell>
        </row>
        <row r="28">
          <cell r="M28">
            <v>1174530.76</v>
          </cell>
          <cell r="N28">
            <v>1174530.76</v>
          </cell>
          <cell r="O28">
            <v>1173986.3999999999</v>
          </cell>
        </row>
        <row r="29">
          <cell r="M29">
            <v>1703677.38</v>
          </cell>
          <cell r="N29">
            <v>616786.51</v>
          </cell>
          <cell r="O29">
            <v>615292.03</v>
          </cell>
        </row>
        <row r="30">
          <cell r="M30">
            <v>11193299.75</v>
          </cell>
          <cell r="N30">
            <v>11123639.75</v>
          </cell>
          <cell r="O30">
            <v>10756473.58</v>
          </cell>
        </row>
        <row r="31">
          <cell r="M31">
            <v>14776556.85</v>
          </cell>
          <cell r="N31">
            <v>13756794.23</v>
          </cell>
          <cell r="O31">
            <v>12049146.630000001</v>
          </cell>
        </row>
        <row r="32">
          <cell r="M32">
            <v>49374.91</v>
          </cell>
        </row>
        <row r="33">
          <cell r="M33">
            <v>26319582</v>
          </cell>
          <cell r="N33">
            <v>26319582</v>
          </cell>
          <cell r="O33">
            <v>26043189.23</v>
          </cell>
        </row>
        <row r="34">
          <cell r="M34">
            <v>3910074.36</v>
          </cell>
          <cell r="N34">
            <v>3910074.36</v>
          </cell>
          <cell r="O34">
            <v>3910074.36</v>
          </cell>
        </row>
        <row r="35">
          <cell r="M35">
            <v>103687.81</v>
          </cell>
          <cell r="N35">
            <v>103687.81</v>
          </cell>
          <cell r="O35">
            <v>103687.81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showGridLines="0" tabSelected="1" zoomScale="115" zoomScaleNormal="115" zoomScaleSheetLayoutView="70" workbookViewId="0"/>
  </sheetViews>
  <sheetFormatPr defaultColWidth="9.140625" defaultRowHeight="11.25" x14ac:dyDescent="0.2"/>
  <cols>
    <col min="1" max="1" width="8.5703125" style="81" customWidth="1"/>
    <col min="2" max="2" width="7.85546875" style="81" bestFit="1" customWidth="1"/>
    <col min="3" max="3" width="99.140625" style="158" customWidth="1"/>
    <col min="4" max="4" width="6" style="158" customWidth="1"/>
    <col min="5" max="5" width="14.85546875" style="81" customWidth="1"/>
    <col min="6" max="6" width="20.42578125" style="81" customWidth="1"/>
    <col min="7" max="7" width="16.28515625" style="81" hidden="1" customWidth="1"/>
    <col min="8" max="8" width="18.85546875" style="81" bestFit="1" customWidth="1"/>
    <col min="9" max="11" width="18.7109375" style="81" customWidth="1"/>
    <col min="12" max="12" width="9.140625" style="81"/>
    <col min="13" max="13" width="9.140625" style="81" customWidth="1"/>
    <col min="14" max="16384" width="9.140625" style="81"/>
  </cols>
  <sheetData>
    <row r="1" spans="1:11" s="4" customFormat="1" ht="12.75" x14ac:dyDescent="0.2">
      <c r="A1" s="1" t="s">
        <v>0</v>
      </c>
      <c r="B1" s="2"/>
      <c r="C1" s="1"/>
      <c r="D1" s="1"/>
      <c r="E1" s="3"/>
    </row>
    <row r="2" spans="1:11" s="4" customFormat="1" ht="12.75" x14ac:dyDescent="0.2">
      <c r="A2" s="1" t="s">
        <v>1</v>
      </c>
      <c r="B2" s="2"/>
      <c r="C2" s="1"/>
      <c r="D2" s="1"/>
      <c r="E2" s="1"/>
    </row>
    <row r="3" spans="1:11" s="4" customFormat="1" ht="12.75" x14ac:dyDescent="0.2">
      <c r="A3" s="1" t="s">
        <v>2</v>
      </c>
      <c r="B3" s="2"/>
      <c r="C3" s="1"/>
      <c r="D3" s="1"/>
      <c r="E3" s="1"/>
    </row>
    <row r="4" spans="1:11" s="4" customFormat="1" ht="12.75" x14ac:dyDescent="0.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2.75" x14ac:dyDescent="0.2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4" customFormat="1" ht="12.75" x14ac:dyDescent="0.2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12.75" x14ac:dyDescent="0.2">
      <c r="B7" s="7"/>
      <c r="C7" s="8"/>
      <c r="D7" s="8"/>
      <c r="E7" s="9"/>
      <c r="F7" s="9"/>
      <c r="G7" s="9"/>
      <c r="H7" s="9"/>
      <c r="I7" s="9"/>
      <c r="J7" s="9"/>
      <c r="K7" s="9"/>
    </row>
    <row r="8" spans="1:11" s="16" customFormat="1" ht="21" customHeight="1" x14ac:dyDescent="0.2">
      <c r="A8" s="10" t="s">
        <v>6</v>
      </c>
      <c r="B8" s="11" t="s">
        <v>7</v>
      </c>
      <c r="C8" s="12"/>
      <c r="D8" s="13" t="s">
        <v>8</v>
      </c>
      <c r="E8" s="14" t="s">
        <v>9</v>
      </c>
      <c r="F8" s="15" t="s">
        <v>10</v>
      </c>
      <c r="G8" s="14" t="s">
        <v>11</v>
      </c>
      <c r="H8" s="10" t="s">
        <v>12</v>
      </c>
      <c r="I8" s="14" t="s">
        <v>13</v>
      </c>
      <c r="J8" s="14" t="s">
        <v>14</v>
      </c>
      <c r="K8" s="14" t="s">
        <v>15</v>
      </c>
    </row>
    <row r="9" spans="1:11" s="16" customFormat="1" ht="37.5" customHeight="1" x14ac:dyDescent="0.2">
      <c r="A9" s="17"/>
      <c r="B9" s="18"/>
      <c r="C9" s="19"/>
      <c r="D9" s="20"/>
      <c r="E9" s="21"/>
      <c r="F9" s="22" t="s">
        <v>16</v>
      </c>
      <c r="G9" s="17"/>
      <c r="H9" s="17"/>
      <c r="I9" s="17"/>
      <c r="J9" s="17"/>
      <c r="K9" s="17"/>
    </row>
    <row r="10" spans="1:11" s="30" customFormat="1" ht="24.75" customHeight="1" x14ac:dyDescent="0.25">
      <c r="A10" s="23" t="s">
        <v>17</v>
      </c>
      <c r="B10" s="24" t="s">
        <v>18</v>
      </c>
      <c r="C10" s="25" t="s">
        <v>19</v>
      </c>
      <c r="D10" s="26" t="s">
        <v>20</v>
      </c>
      <c r="E10" s="27">
        <v>287300000</v>
      </c>
      <c r="F10" s="28">
        <v>32314123</v>
      </c>
      <c r="G10" s="28"/>
      <c r="H10" s="29">
        <f>E10+F10</f>
        <v>319614123</v>
      </c>
      <c r="I10" s="28">
        <f>'[1]Resolução 195 - 12101'!$M$4</f>
        <v>319601505.25999999</v>
      </c>
      <c r="J10" s="28">
        <f>'[1]Resolução 195 - 12101'!$N$4</f>
        <v>311063597</v>
      </c>
      <c r="K10" s="28">
        <f>'[1]Resolução 195 - 12101'!$O$4</f>
        <v>302755474.25</v>
      </c>
    </row>
    <row r="11" spans="1:11" s="30" customFormat="1" ht="24.75" customHeight="1" x14ac:dyDescent="0.2">
      <c r="A11" s="31"/>
      <c r="B11" s="24" t="s">
        <v>21</v>
      </c>
      <c r="C11" s="32" t="s">
        <v>22</v>
      </c>
      <c r="D11" s="33" t="s">
        <v>20</v>
      </c>
      <c r="E11" s="34">
        <v>0</v>
      </c>
      <c r="F11" s="35">
        <v>278138</v>
      </c>
      <c r="G11" s="34"/>
      <c r="H11" s="28">
        <f>E11+F11+G11</f>
        <v>278138</v>
      </c>
      <c r="I11" s="34">
        <f>'[1]Resolução 195 - 12101'!$M$2</f>
        <v>273326.8</v>
      </c>
      <c r="J11" s="34">
        <f>'[1]Resolução 195 - 12101'!$N$2</f>
        <v>273326.8</v>
      </c>
      <c r="K11" s="34">
        <f>'[1]Resolução 195 - 12101'!$O$2</f>
        <v>273326.8</v>
      </c>
    </row>
    <row r="12" spans="1:11" s="30" customFormat="1" ht="24.75" customHeight="1" x14ac:dyDescent="0.2">
      <c r="A12" s="31"/>
      <c r="B12" s="36" t="s">
        <v>23</v>
      </c>
      <c r="C12" s="37"/>
      <c r="D12" s="37"/>
      <c r="E12" s="38">
        <f t="shared" ref="E12:F12" si="0">SUM(E10:E11)</f>
        <v>287300000</v>
      </c>
      <c r="F12" s="38">
        <f t="shared" si="0"/>
        <v>32592261</v>
      </c>
      <c r="G12" s="38">
        <f t="shared" ref="G12:K12" si="1">SUM(G10:G11)</f>
        <v>0</v>
      </c>
      <c r="H12" s="38">
        <f t="shared" si="1"/>
        <v>319892261</v>
      </c>
      <c r="I12" s="38">
        <f t="shared" si="1"/>
        <v>319874832.06</v>
      </c>
      <c r="J12" s="38">
        <f t="shared" si="1"/>
        <v>311336923.80000001</v>
      </c>
      <c r="K12" s="38">
        <f t="shared" si="1"/>
        <v>303028801.05000001</v>
      </c>
    </row>
    <row r="13" spans="1:11" s="30" customFormat="1" ht="24.75" customHeight="1" x14ac:dyDescent="0.25">
      <c r="A13" s="31"/>
      <c r="B13" s="39" t="s">
        <v>24</v>
      </c>
      <c r="C13" s="40" t="s">
        <v>25</v>
      </c>
      <c r="D13" s="33" t="s">
        <v>20</v>
      </c>
      <c r="E13" s="41">
        <v>1205100000</v>
      </c>
      <c r="F13" s="28">
        <v>31569594</v>
      </c>
      <c r="G13" s="28"/>
      <c r="H13" s="29">
        <f>E13+F13</f>
        <v>1236669594</v>
      </c>
      <c r="I13" s="28">
        <f>'[1]Resolução 195 - 12101'!$M$10</f>
        <v>1236179104.71</v>
      </c>
      <c r="J13" s="28">
        <f>'[1]Resolução 195 - 12101'!$N$10</f>
        <v>1222351848.8299999</v>
      </c>
      <c r="K13" s="28">
        <f>'[1]Resolução 195 - 12101'!$O$10</f>
        <v>1211174932.8699999</v>
      </c>
    </row>
    <row r="14" spans="1:11" s="44" customFormat="1" ht="33.75" customHeight="1" x14ac:dyDescent="0.25">
      <c r="A14" s="31"/>
      <c r="B14" s="39" t="s">
        <v>26</v>
      </c>
      <c r="C14" s="42" t="s">
        <v>27</v>
      </c>
      <c r="D14" s="33" t="s">
        <v>20</v>
      </c>
      <c r="E14" s="43">
        <v>258300000</v>
      </c>
      <c r="F14" s="28">
        <v>-130124</v>
      </c>
      <c r="G14" s="28"/>
      <c r="H14" s="29">
        <f>E14+F14</f>
        <v>258169876</v>
      </c>
      <c r="I14" s="28">
        <f>'[1]Resolução 195 - 12101'!$M$5</f>
        <v>256067100.38999999</v>
      </c>
      <c r="J14" s="28">
        <f>'[1]Resolução 195 - 12101'!$N$5</f>
        <v>254175796.72999999</v>
      </c>
      <c r="K14" s="28">
        <f>'[1]Resolução 195 - 12101'!$O$5</f>
        <v>253450389.16999999</v>
      </c>
    </row>
    <row r="15" spans="1:11" s="49" customFormat="1" ht="24.75" customHeight="1" x14ac:dyDescent="0.2">
      <c r="A15" s="45"/>
      <c r="B15" s="46" t="s">
        <v>28</v>
      </c>
      <c r="C15" s="47"/>
      <c r="D15" s="47"/>
      <c r="E15" s="48">
        <f t="shared" ref="E15:K15" si="2">SUM(E13:E14)</f>
        <v>1463400000</v>
      </c>
      <c r="F15" s="48">
        <f t="shared" si="2"/>
        <v>31439470</v>
      </c>
      <c r="G15" s="48">
        <f t="shared" si="2"/>
        <v>0</v>
      </c>
      <c r="H15" s="48">
        <f t="shared" si="2"/>
        <v>1494839470</v>
      </c>
      <c r="I15" s="48">
        <f t="shared" si="2"/>
        <v>1492246205.0999999</v>
      </c>
      <c r="J15" s="48">
        <f t="shared" si="2"/>
        <v>1476527645.5599999</v>
      </c>
      <c r="K15" s="48">
        <f t="shared" si="2"/>
        <v>1464625322.04</v>
      </c>
    </row>
    <row r="16" spans="1:11" s="30" customFormat="1" ht="24.75" customHeight="1" x14ac:dyDescent="0.2">
      <c r="A16" s="50" t="s">
        <v>29</v>
      </c>
      <c r="B16" s="51" t="s">
        <v>30</v>
      </c>
      <c r="C16" s="52" t="s">
        <v>31</v>
      </c>
      <c r="D16" s="33" t="s">
        <v>32</v>
      </c>
      <c r="E16" s="29">
        <v>48172075</v>
      </c>
      <c r="F16" s="53">
        <v>15799303</v>
      </c>
      <c r="G16" s="28">
        <v>0</v>
      </c>
      <c r="H16" s="29">
        <f t="shared" ref="H16:H21" si="3">E16+F16</f>
        <v>63971378</v>
      </c>
      <c r="I16" s="28">
        <f>'[1]Resolução 195 - 12101'!$M$9</f>
        <v>63450502.93</v>
      </c>
      <c r="J16" s="28">
        <f>'[1]Resolução 195 - 12101'!$N$9</f>
        <v>51857822.789999999</v>
      </c>
      <c r="K16" s="28">
        <f>'[1]Resolução 195 - 12101'!$O$9</f>
        <v>51857822.789999999</v>
      </c>
    </row>
    <row r="17" spans="1:11" s="30" customFormat="1" ht="24.75" customHeight="1" x14ac:dyDescent="0.2">
      <c r="A17" s="54"/>
      <c r="B17" s="55"/>
      <c r="C17" s="56"/>
      <c r="D17" s="57" t="s">
        <v>33</v>
      </c>
      <c r="E17" s="29">
        <v>15000</v>
      </c>
      <c r="F17" s="58">
        <v>0</v>
      </c>
      <c r="G17" s="28">
        <v>0</v>
      </c>
      <c r="H17" s="29">
        <f t="shared" si="3"/>
        <v>15000</v>
      </c>
      <c r="I17" s="28">
        <v>0</v>
      </c>
      <c r="J17" s="28">
        <v>0</v>
      </c>
      <c r="K17" s="28">
        <v>0</v>
      </c>
    </row>
    <row r="18" spans="1:11" s="30" customFormat="1" ht="24.75" customHeight="1" x14ac:dyDescent="0.2">
      <c r="A18" s="54"/>
      <c r="B18" s="59"/>
      <c r="C18" s="60" t="s">
        <v>34</v>
      </c>
      <c r="D18" s="61" t="s">
        <v>32</v>
      </c>
      <c r="E18" s="29">
        <v>300000</v>
      </c>
      <c r="F18" s="62">
        <v>-152225</v>
      </c>
      <c r="G18" s="29">
        <v>0</v>
      </c>
      <c r="H18" s="29">
        <f t="shared" si="3"/>
        <v>147775</v>
      </c>
      <c r="I18" s="28">
        <v>0</v>
      </c>
      <c r="J18" s="28">
        <v>0</v>
      </c>
      <c r="K18" s="28">
        <v>0</v>
      </c>
    </row>
    <row r="19" spans="1:11" s="30" customFormat="1" ht="24.75" customHeight="1" x14ac:dyDescent="0.2">
      <c r="A19" s="54"/>
      <c r="B19" s="51" t="s">
        <v>35</v>
      </c>
      <c r="C19" s="60" t="s">
        <v>36</v>
      </c>
      <c r="D19" s="63" t="s">
        <v>32</v>
      </c>
      <c r="E19" s="29">
        <v>5975724</v>
      </c>
      <c r="F19" s="29">
        <v>224000</v>
      </c>
      <c r="G19" s="29">
        <v>0</v>
      </c>
      <c r="H19" s="29">
        <f t="shared" si="3"/>
        <v>6199724</v>
      </c>
      <c r="I19" s="28">
        <f>'[1]Resolução 195 - 12101'!$M$11</f>
        <v>6046966.3399999999</v>
      </c>
      <c r="J19" s="28">
        <f>'[1]Resolução 195 - 12101'!$N$11</f>
        <v>6014754.6100000003</v>
      </c>
      <c r="K19" s="28">
        <f>'[1]Resolução 195 - 12101'!$O$11</f>
        <v>6014754.6100000003</v>
      </c>
    </row>
    <row r="20" spans="1:11" s="30" customFormat="1" ht="24.75" customHeight="1" x14ac:dyDescent="0.2">
      <c r="A20" s="54"/>
      <c r="B20" s="55"/>
      <c r="C20" s="64" t="s">
        <v>37</v>
      </c>
      <c r="D20" s="63" t="s">
        <v>32</v>
      </c>
      <c r="E20" s="29">
        <v>2224640</v>
      </c>
      <c r="F20" s="62">
        <v>-254000</v>
      </c>
      <c r="G20" s="29">
        <v>0</v>
      </c>
      <c r="H20" s="29">
        <f t="shared" si="3"/>
        <v>1970640</v>
      </c>
      <c r="I20" s="28">
        <f>'[1]Resolução 195 - 12101'!$M$12</f>
        <v>849686.68</v>
      </c>
      <c r="J20" s="28">
        <f>'[1]Resolução 195 - 12101'!$N$12</f>
        <v>839686.68</v>
      </c>
      <c r="K20" s="28">
        <f>'[1]Resolução 195 - 12101'!$O$12</f>
        <v>839686.68</v>
      </c>
    </row>
    <row r="21" spans="1:11" s="30" customFormat="1" ht="24.75" customHeight="1" x14ac:dyDescent="0.2">
      <c r="A21" s="54"/>
      <c r="B21" s="55"/>
      <c r="C21" s="64" t="s">
        <v>38</v>
      </c>
      <c r="D21" s="33" t="s">
        <v>32</v>
      </c>
      <c r="E21" s="29">
        <v>51874560</v>
      </c>
      <c r="F21" s="28">
        <v>30000</v>
      </c>
      <c r="G21" s="28">
        <v>0</v>
      </c>
      <c r="H21" s="29">
        <f t="shared" si="3"/>
        <v>51904560</v>
      </c>
      <c r="I21" s="28">
        <f>'[1]Resolução 195 - 12101'!$M$13</f>
        <v>51444358.140000001</v>
      </c>
      <c r="J21" s="28">
        <f>'[1]Resolução 195 - 12101'!$N$13</f>
        <v>51394358.140000001</v>
      </c>
      <c r="K21" s="28">
        <f>'[1]Resolução 195 - 12101'!$O$13</f>
        <v>51393448.060000002</v>
      </c>
    </row>
    <row r="22" spans="1:11" s="30" customFormat="1" ht="24.75" customHeight="1" x14ac:dyDescent="0.2">
      <c r="A22" s="65"/>
      <c r="B22" s="59"/>
      <c r="C22" s="64" t="s">
        <v>39</v>
      </c>
      <c r="D22" s="33" t="s">
        <v>32</v>
      </c>
      <c r="E22" s="66">
        <v>543975</v>
      </c>
      <c r="F22" s="28">
        <v>0</v>
      </c>
      <c r="G22" s="28">
        <v>0</v>
      </c>
      <c r="H22" s="29">
        <f>E22+F22</f>
        <v>543975</v>
      </c>
      <c r="I22" s="28">
        <f>'[1]Resolução 195 - 12101'!$M$14</f>
        <v>426464.79</v>
      </c>
      <c r="J22" s="28">
        <f>'[1]Resolução 195 - 12101'!$N$14</f>
        <v>426464.79</v>
      </c>
      <c r="K22" s="28">
        <f>'[1]Resolução 195 - 12101'!$O$14</f>
        <v>425146.29</v>
      </c>
    </row>
    <row r="23" spans="1:11" s="30" customFormat="1" ht="24.75" hidden="1" customHeight="1" x14ac:dyDescent="0.2">
      <c r="A23" s="67" t="s">
        <v>40</v>
      </c>
      <c r="B23" s="39" t="s">
        <v>41</v>
      </c>
      <c r="C23" s="68" t="s">
        <v>42</v>
      </c>
      <c r="D23" s="33" t="s">
        <v>32</v>
      </c>
      <c r="E23" s="28"/>
      <c r="F23" s="28"/>
      <c r="G23" s="28"/>
      <c r="H23" s="29"/>
      <c r="I23" s="28"/>
      <c r="J23" s="28"/>
      <c r="K23" s="28"/>
    </row>
    <row r="24" spans="1:11" s="30" customFormat="1" ht="24.75" customHeight="1" x14ac:dyDescent="0.2">
      <c r="A24" s="69" t="s">
        <v>43</v>
      </c>
      <c r="B24" s="39" t="s">
        <v>44</v>
      </c>
      <c r="C24" s="64" t="s">
        <v>45</v>
      </c>
      <c r="D24" s="57" t="s">
        <v>32</v>
      </c>
      <c r="E24" s="29">
        <v>0</v>
      </c>
      <c r="F24" s="29">
        <v>26885650</v>
      </c>
      <c r="G24" s="29">
        <v>0</v>
      </c>
      <c r="H24" s="29">
        <f>E24+F24</f>
        <v>26885650</v>
      </c>
      <c r="I24" s="28">
        <f>'[1]Resolução 195 - 12101'!$M$3</f>
        <v>23111115.670000002</v>
      </c>
      <c r="J24" s="28">
        <f>'[1]Resolução 195 - 12101'!$N$3</f>
        <v>21368255.399999999</v>
      </c>
      <c r="K24" s="28">
        <f>'[1]Resolução 195 - 12101'!$O$3</f>
        <v>20614892.030000001</v>
      </c>
    </row>
    <row r="25" spans="1:11" s="30" customFormat="1" ht="31.5" customHeight="1" x14ac:dyDescent="0.2">
      <c r="A25" s="70"/>
      <c r="B25" s="39" t="s">
        <v>46</v>
      </c>
      <c r="C25" s="64" t="s">
        <v>47</v>
      </c>
      <c r="D25" s="33" t="s">
        <v>32</v>
      </c>
      <c r="E25" s="29">
        <v>0</v>
      </c>
      <c r="F25" s="29">
        <v>12937598</v>
      </c>
      <c r="G25" s="29"/>
      <c r="H25" s="29">
        <f>E25+F25</f>
        <v>12937598</v>
      </c>
      <c r="I25" s="28">
        <f>'[1]Resolução 195 - 12101'!$M$25</f>
        <v>12443362.57</v>
      </c>
      <c r="J25" s="28">
        <f>'[1]Resolução 195 - 12101'!$N$25</f>
        <v>12195820.26</v>
      </c>
      <c r="K25" s="28">
        <f>'[1]Resolução 195 - 12101'!$O$25</f>
        <v>12090752.869999999</v>
      </c>
    </row>
    <row r="26" spans="1:11" s="30" customFormat="1" ht="24.75" customHeight="1" x14ac:dyDescent="0.2">
      <c r="A26" s="71" t="s">
        <v>48</v>
      </c>
      <c r="B26" s="51" t="s">
        <v>49</v>
      </c>
      <c r="C26" s="52" t="s">
        <v>50</v>
      </c>
      <c r="D26" s="63" t="s">
        <v>32</v>
      </c>
      <c r="E26" s="29">
        <v>40300</v>
      </c>
      <c r="F26" s="72">
        <v>-40300</v>
      </c>
      <c r="G26" s="29"/>
      <c r="H26" s="29">
        <f>E26+F26</f>
        <v>0</v>
      </c>
      <c r="I26" s="28">
        <v>0</v>
      </c>
      <c r="J26" s="28">
        <v>0</v>
      </c>
      <c r="K26" s="28">
        <v>0</v>
      </c>
    </row>
    <row r="27" spans="1:11" s="30" customFormat="1" ht="24.75" hidden="1" customHeight="1" x14ac:dyDescent="0.2">
      <c r="A27" s="73"/>
      <c r="B27" s="55"/>
      <c r="C27" s="74"/>
      <c r="D27" s="63" t="s">
        <v>33</v>
      </c>
      <c r="E27" s="29"/>
      <c r="F27" s="72"/>
      <c r="G27" s="29"/>
      <c r="H27" s="29">
        <f>E27+F27</f>
        <v>0</v>
      </c>
      <c r="I27" s="28"/>
      <c r="J27" s="28"/>
      <c r="K27" s="28"/>
    </row>
    <row r="28" spans="1:11" s="30" customFormat="1" ht="24.75" customHeight="1" x14ac:dyDescent="0.2">
      <c r="A28" s="73"/>
      <c r="B28" s="51" t="s">
        <v>51</v>
      </c>
      <c r="C28" s="52" t="s">
        <v>52</v>
      </c>
      <c r="D28" s="33" t="s">
        <v>32</v>
      </c>
      <c r="E28" s="29">
        <v>129187786</v>
      </c>
      <c r="F28" s="75">
        <v>-13381455</v>
      </c>
      <c r="G28" s="29"/>
      <c r="H28" s="29">
        <f t="shared" ref="H28:H33" si="4">E28+F28</f>
        <v>115806331</v>
      </c>
      <c r="I28" s="28">
        <f>'[1]Resolução 195 - 12101'!$M$27</f>
        <v>113091966.95999999</v>
      </c>
      <c r="J28" s="28">
        <f>'[1]Resolução 195 - 12101'!$N$27</f>
        <v>105451901.88</v>
      </c>
      <c r="K28" s="28">
        <f>'[1]Resolução 195 - 12101'!$O$27</f>
        <v>104318468.03</v>
      </c>
    </row>
    <row r="29" spans="1:11" s="30" customFormat="1" ht="24.75" customHeight="1" x14ac:dyDescent="0.2">
      <c r="A29" s="73"/>
      <c r="B29" s="55"/>
      <c r="C29" s="74"/>
      <c r="D29" s="33" t="s">
        <v>33</v>
      </c>
      <c r="E29" s="29">
        <v>40727945</v>
      </c>
      <c r="F29" s="28">
        <v>-37955795</v>
      </c>
      <c r="G29" s="28"/>
      <c r="H29" s="29">
        <f t="shared" si="4"/>
        <v>2772150</v>
      </c>
      <c r="I29" s="28">
        <f>'[1]Resolução 195 - 12101'!$M$26</f>
        <v>2690597.48</v>
      </c>
      <c r="J29" s="28">
        <f>'[1]Resolução 195 - 12101'!$N$26</f>
        <v>1812063.96</v>
      </c>
      <c r="K29" s="28">
        <f>'[1]Resolução 195 - 12101'!$O$26</f>
        <v>1812063.96</v>
      </c>
    </row>
    <row r="30" spans="1:11" s="30" customFormat="1" ht="24.75" customHeight="1" x14ac:dyDescent="0.2">
      <c r="A30" s="73"/>
      <c r="B30" s="55"/>
      <c r="C30" s="60" t="s">
        <v>53</v>
      </c>
      <c r="D30" s="63" t="s">
        <v>32</v>
      </c>
      <c r="E30" s="29">
        <v>1050000</v>
      </c>
      <c r="F30" s="29">
        <v>188000</v>
      </c>
      <c r="G30" s="29"/>
      <c r="H30" s="29">
        <f t="shared" si="4"/>
        <v>1238000</v>
      </c>
      <c r="I30" s="28">
        <f>'[1]Resolução 195 - 12101'!$M$28</f>
        <v>1174530.76</v>
      </c>
      <c r="J30" s="28">
        <f>'[1]Resolução 195 - 12101'!$N$28</f>
        <v>1174530.76</v>
      </c>
      <c r="K30" s="28">
        <f>'[1]Resolução 195 - 12101'!$O$28</f>
        <v>1173986.3999999999</v>
      </c>
    </row>
    <row r="31" spans="1:11" s="30" customFormat="1" ht="28.5" customHeight="1" x14ac:dyDescent="0.2">
      <c r="A31" s="73"/>
      <c r="B31" s="55"/>
      <c r="C31" s="76" t="s">
        <v>54</v>
      </c>
      <c r="D31" s="61" t="s">
        <v>32</v>
      </c>
      <c r="E31" s="29">
        <v>26319582</v>
      </c>
      <c r="F31" s="29">
        <v>0</v>
      </c>
      <c r="G31" s="29"/>
      <c r="H31" s="29">
        <f t="shared" si="4"/>
        <v>26319582</v>
      </c>
      <c r="I31" s="28">
        <f>'[1]Resolução 195 - 12101'!$M$33</f>
        <v>26319582</v>
      </c>
      <c r="J31" s="28">
        <f>'[1]Resolução 195 - 12101'!$N$33</f>
        <v>26319582</v>
      </c>
      <c r="K31" s="28">
        <f>'[1]Resolução 195 - 12101'!$O$33</f>
        <v>26043189.23</v>
      </c>
    </row>
    <row r="32" spans="1:11" s="30" customFormat="1" ht="28.5" hidden="1" customHeight="1" x14ac:dyDescent="0.2">
      <c r="A32" s="73"/>
      <c r="B32" s="55"/>
      <c r="C32" s="52" t="s">
        <v>55</v>
      </c>
      <c r="D32" s="33" t="s">
        <v>32</v>
      </c>
      <c r="E32" s="28">
        <v>0</v>
      </c>
      <c r="F32" s="77">
        <f>405394-405394</f>
        <v>0</v>
      </c>
      <c r="G32" s="28"/>
      <c r="H32" s="29">
        <f t="shared" si="4"/>
        <v>0</v>
      </c>
      <c r="I32" s="28"/>
      <c r="J32" s="28"/>
      <c r="K32" s="28"/>
    </row>
    <row r="33" spans="1:11" s="30" customFormat="1" ht="28.5" customHeight="1" x14ac:dyDescent="0.2">
      <c r="A33" s="73"/>
      <c r="B33" s="55"/>
      <c r="C33" s="74"/>
      <c r="D33" s="33" t="s">
        <v>33</v>
      </c>
      <c r="E33" s="29">
        <v>0</v>
      </c>
      <c r="F33" s="78">
        <v>1952407</v>
      </c>
      <c r="G33" s="28">
        <v>0</v>
      </c>
      <c r="H33" s="29">
        <f t="shared" si="4"/>
        <v>1952407</v>
      </c>
      <c r="I33" s="28">
        <f>'[1]Resolução 195 - 12101'!$M$29</f>
        <v>1703677.38</v>
      </c>
      <c r="J33" s="28">
        <f>'[1]Resolução 195 - 12101'!$N$29</f>
        <v>616786.51</v>
      </c>
      <c r="K33" s="28">
        <f>'[1]Resolução 195 - 12101'!$O$29</f>
        <v>615292.03</v>
      </c>
    </row>
    <row r="34" spans="1:11" s="30" customFormat="1" ht="28.5" hidden="1" customHeight="1" x14ac:dyDescent="0.2">
      <c r="A34" s="73"/>
      <c r="B34" s="55"/>
      <c r="C34" s="52" t="s">
        <v>56</v>
      </c>
      <c r="D34" s="63" t="s">
        <v>32</v>
      </c>
      <c r="E34" s="29"/>
      <c r="F34" s="29"/>
      <c r="G34" s="29"/>
      <c r="H34" s="29"/>
      <c r="I34" s="28"/>
      <c r="J34" s="28"/>
      <c r="K34" s="28"/>
    </row>
    <row r="35" spans="1:11" s="30" customFormat="1" ht="28.5" customHeight="1" x14ac:dyDescent="0.2">
      <c r="A35" s="73"/>
      <c r="B35" s="55"/>
      <c r="C35" s="74"/>
      <c r="D35" s="63" t="s">
        <v>33</v>
      </c>
      <c r="E35" s="29">
        <v>0</v>
      </c>
      <c r="F35" s="79">
        <v>49375</v>
      </c>
      <c r="G35" s="29">
        <v>0</v>
      </c>
      <c r="H35" s="29">
        <f>E35+F35</f>
        <v>49375</v>
      </c>
      <c r="I35" s="28">
        <f>'[1]Resolução 195 - 12101'!$M$32</f>
        <v>49374.91</v>
      </c>
      <c r="J35" s="28">
        <v>0</v>
      </c>
      <c r="K35" s="28">
        <v>0</v>
      </c>
    </row>
    <row r="36" spans="1:11" ht="24.75" hidden="1" customHeight="1" x14ac:dyDescent="0.2">
      <c r="A36" s="73"/>
      <c r="B36" s="55"/>
      <c r="C36" s="80" t="s">
        <v>57</v>
      </c>
      <c r="D36" s="63" t="s">
        <v>32</v>
      </c>
      <c r="E36" s="29"/>
      <c r="F36" s="28"/>
      <c r="G36" s="28"/>
      <c r="H36" s="29">
        <f t="shared" ref="H36:H60" si="5">E36+F36</f>
        <v>0</v>
      </c>
      <c r="I36" s="28"/>
      <c r="J36" s="28"/>
      <c r="K36" s="28"/>
    </row>
    <row r="37" spans="1:11" ht="27.75" hidden="1" customHeight="1" x14ac:dyDescent="0.2">
      <c r="A37" s="73"/>
      <c r="B37" s="55"/>
      <c r="C37" s="82"/>
      <c r="D37" s="63" t="s">
        <v>33</v>
      </c>
      <c r="E37" s="29"/>
      <c r="F37" s="28"/>
      <c r="G37" s="28">
        <v>0</v>
      </c>
      <c r="H37" s="29">
        <f t="shared" si="5"/>
        <v>0</v>
      </c>
      <c r="I37" s="28"/>
      <c r="J37" s="28"/>
      <c r="K37" s="28"/>
    </row>
    <row r="38" spans="1:11" ht="24.75" customHeight="1" x14ac:dyDescent="0.2">
      <c r="A38" s="73"/>
      <c r="B38" s="55"/>
      <c r="C38" s="80" t="s">
        <v>58</v>
      </c>
      <c r="D38" s="63" t="s">
        <v>32</v>
      </c>
      <c r="E38" s="29">
        <v>11199710</v>
      </c>
      <c r="F38" s="29">
        <v>3707319</v>
      </c>
      <c r="G38" s="29"/>
      <c r="H38" s="29">
        <f t="shared" si="5"/>
        <v>14907029</v>
      </c>
      <c r="I38" s="28">
        <f>'[1]Resolução 195 - 12101'!$M$31</f>
        <v>14776556.85</v>
      </c>
      <c r="J38" s="28">
        <f>'[1]Resolução 195 - 12101'!$N$31</f>
        <v>13756794.23</v>
      </c>
      <c r="K38" s="28">
        <f>'[1]Resolução 195 - 12101'!$O$31</f>
        <v>12049146.630000001</v>
      </c>
    </row>
    <row r="39" spans="1:11" ht="27.75" customHeight="1" x14ac:dyDescent="0.2">
      <c r="A39" s="73"/>
      <c r="B39" s="55"/>
      <c r="C39" s="82"/>
      <c r="D39" s="63" t="s">
        <v>33</v>
      </c>
      <c r="E39" s="29">
        <v>3749914</v>
      </c>
      <c r="F39" s="29">
        <v>7443407</v>
      </c>
      <c r="G39" s="29"/>
      <c r="H39" s="29">
        <f t="shared" si="5"/>
        <v>11193321</v>
      </c>
      <c r="I39" s="28">
        <f>'[1]Resolução 195 - 12101'!$M$30</f>
        <v>11193299.75</v>
      </c>
      <c r="J39" s="28">
        <f>'[1]Resolução 195 - 12101'!$N$30</f>
        <v>11123639.75</v>
      </c>
      <c r="K39" s="28">
        <f>'[1]Resolução 195 - 12101'!$O$30</f>
        <v>10756473.58</v>
      </c>
    </row>
    <row r="40" spans="1:11" ht="27.75" customHeight="1" x14ac:dyDescent="0.2">
      <c r="A40" s="73"/>
      <c r="B40" s="55"/>
      <c r="C40" s="83" t="s">
        <v>59</v>
      </c>
      <c r="D40" s="61" t="s">
        <v>32</v>
      </c>
      <c r="E40" s="29">
        <v>265854</v>
      </c>
      <c r="F40" s="29">
        <v>-265854</v>
      </c>
      <c r="G40" s="29"/>
      <c r="H40" s="29">
        <f t="shared" si="5"/>
        <v>0</v>
      </c>
      <c r="I40" s="28">
        <v>0</v>
      </c>
      <c r="J40" s="28">
        <v>0</v>
      </c>
      <c r="K40" s="28">
        <v>0</v>
      </c>
    </row>
    <row r="41" spans="1:11" ht="27.75" customHeight="1" x14ac:dyDescent="0.2">
      <c r="A41" s="73"/>
      <c r="B41" s="55"/>
      <c r="C41" s="83" t="s">
        <v>60</v>
      </c>
      <c r="D41" s="61" t="s">
        <v>32</v>
      </c>
      <c r="E41" s="29">
        <v>0</v>
      </c>
      <c r="F41" s="29">
        <v>146586</v>
      </c>
      <c r="G41" s="29"/>
      <c r="H41" s="29">
        <f t="shared" si="5"/>
        <v>146586</v>
      </c>
      <c r="I41" s="28">
        <f>'[1]Resolução 195 - 12101'!$M$35</f>
        <v>103687.81</v>
      </c>
      <c r="J41" s="28">
        <f>'[1]Resolução 195 - 12101'!$N$35</f>
        <v>103687.81</v>
      </c>
      <c r="K41" s="28">
        <f>'[1]Resolução 195 - 12101'!$O$35</f>
        <v>103687.81</v>
      </c>
    </row>
    <row r="42" spans="1:11" ht="27.75" customHeight="1" x14ac:dyDescent="0.2">
      <c r="A42" s="73"/>
      <c r="B42" s="59"/>
      <c r="C42" s="84" t="s">
        <v>61</v>
      </c>
      <c r="D42" s="57" t="s">
        <v>33</v>
      </c>
      <c r="E42" s="28">
        <v>4000000</v>
      </c>
      <c r="F42" s="28">
        <v>-87020</v>
      </c>
      <c r="G42" s="28"/>
      <c r="H42" s="29">
        <f t="shared" si="5"/>
        <v>3912980</v>
      </c>
      <c r="I42" s="28">
        <f>'[1]Resolução 195 - 12101'!$M$34</f>
        <v>3910074.36</v>
      </c>
      <c r="J42" s="28">
        <f>'[1]Resolução 195 - 12101'!$N$34</f>
        <v>3910074.36</v>
      </c>
      <c r="K42" s="28">
        <f>'[1]Resolução 195 - 12101'!$O$34</f>
        <v>3910074.36</v>
      </c>
    </row>
    <row r="43" spans="1:11" ht="27.75" customHeight="1" x14ac:dyDescent="0.2">
      <c r="A43" s="73"/>
      <c r="B43" s="51" t="s">
        <v>62</v>
      </c>
      <c r="C43" s="83" t="s">
        <v>63</v>
      </c>
      <c r="D43" s="57" t="s">
        <v>32</v>
      </c>
      <c r="E43" s="29">
        <v>60000</v>
      </c>
      <c r="F43" s="62">
        <v>-60000</v>
      </c>
      <c r="G43" s="29"/>
      <c r="H43" s="29">
        <f t="shared" si="5"/>
        <v>0</v>
      </c>
      <c r="I43" s="28">
        <v>0</v>
      </c>
      <c r="J43" s="28">
        <v>0</v>
      </c>
      <c r="K43" s="28">
        <v>0</v>
      </c>
    </row>
    <row r="44" spans="1:11" ht="27.75" customHeight="1" x14ac:dyDescent="0.2">
      <c r="A44" s="73"/>
      <c r="B44" s="59"/>
      <c r="C44" s="83" t="s">
        <v>64</v>
      </c>
      <c r="D44" s="61" t="s">
        <v>32</v>
      </c>
      <c r="E44" s="29">
        <v>366000</v>
      </c>
      <c r="F44" s="62">
        <v>-40000</v>
      </c>
      <c r="G44" s="29">
        <v>0</v>
      </c>
      <c r="H44" s="29">
        <f t="shared" si="5"/>
        <v>326000</v>
      </c>
      <c r="I44" s="28">
        <f>'[1]Resolução 195 - 12101'!$M$15</f>
        <v>309204.03999999998</v>
      </c>
      <c r="J44" s="28">
        <f>'[1]Resolução 195 - 12101'!$N$15</f>
        <v>274531.18</v>
      </c>
      <c r="K44" s="28">
        <f>'[1]Resolução 195 - 12101'!$O$15</f>
        <v>274531.18</v>
      </c>
    </row>
    <row r="45" spans="1:11" ht="27" customHeight="1" x14ac:dyDescent="0.25">
      <c r="A45" s="73"/>
      <c r="B45" s="85" t="s">
        <v>65</v>
      </c>
      <c r="C45" s="76" t="s">
        <v>66</v>
      </c>
      <c r="D45" s="63" t="s">
        <v>33</v>
      </c>
      <c r="E45" s="86">
        <v>2085000</v>
      </c>
      <c r="F45" s="29">
        <v>204000</v>
      </c>
      <c r="G45" s="29"/>
      <c r="H45" s="29">
        <f t="shared" si="5"/>
        <v>2289000</v>
      </c>
      <c r="I45" s="28">
        <f>'[1]Resolução 195 - 12101'!$M$16</f>
        <v>2284225.66</v>
      </c>
      <c r="J45" s="28">
        <f>'[1]Resolução 195 - 12101'!$N$16</f>
        <v>0</v>
      </c>
      <c r="K45" s="28">
        <f>'[1]Resolução 195 - 12101'!$O$16</f>
        <v>0</v>
      </c>
    </row>
    <row r="46" spans="1:11" ht="27" customHeight="1" x14ac:dyDescent="0.25">
      <c r="A46" s="73"/>
      <c r="B46" s="87" t="s">
        <v>65</v>
      </c>
      <c r="C46" s="76" t="s">
        <v>67</v>
      </c>
      <c r="D46" s="63" t="s">
        <v>33</v>
      </c>
      <c r="E46" s="88">
        <v>2740000</v>
      </c>
      <c r="F46" s="89">
        <v>-1886000</v>
      </c>
      <c r="G46" s="29"/>
      <c r="H46" s="29">
        <f t="shared" si="5"/>
        <v>854000</v>
      </c>
      <c r="I46" s="29">
        <f>'[1]Resolução 195 - 12101'!$M$22</f>
        <v>457690.12</v>
      </c>
      <c r="J46" s="29">
        <f>'[1]Resolução 195 - 12101'!$N$22</f>
        <v>457690.12</v>
      </c>
      <c r="K46" s="29">
        <f>'[1]Resolução 195 - 12101'!$O$22</f>
        <v>446594.38</v>
      </c>
    </row>
    <row r="47" spans="1:11" ht="27" customHeight="1" x14ac:dyDescent="0.25">
      <c r="A47" s="73"/>
      <c r="B47" s="85" t="s">
        <v>65</v>
      </c>
      <c r="C47" s="76" t="s">
        <v>68</v>
      </c>
      <c r="D47" s="63" t="s">
        <v>33</v>
      </c>
      <c r="E47" s="90">
        <v>450000</v>
      </c>
      <c r="F47" s="29">
        <v>-450000</v>
      </c>
      <c r="G47" s="29"/>
      <c r="H47" s="29">
        <f t="shared" si="5"/>
        <v>0</v>
      </c>
      <c r="I47" s="28">
        <v>0</v>
      </c>
      <c r="J47" s="28">
        <v>0</v>
      </c>
      <c r="K47" s="28">
        <v>0</v>
      </c>
    </row>
    <row r="48" spans="1:11" ht="27" customHeight="1" x14ac:dyDescent="0.25">
      <c r="A48" s="73"/>
      <c r="B48" s="85" t="s">
        <v>65</v>
      </c>
      <c r="C48" s="76" t="s">
        <v>69</v>
      </c>
      <c r="D48" s="63" t="s">
        <v>33</v>
      </c>
      <c r="E48" s="91">
        <v>700000</v>
      </c>
      <c r="F48" s="92">
        <v>-91656</v>
      </c>
      <c r="G48" s="28"/>
      <c r="H48" s="29">
        <f t="shared" si="5"/>
        <v>608344</v>
      </c>
      <c r="I48" s="28">
        <f>'[1]Resolução 195 - 12101'!$M$20</f>
        <v>565139.46</v>
      </c>
      <c r="J48" s="28">
        <f>'[1]Resolução 195 - 12101'!$N$20</f>
        <v>0</v>
      </c>
      <c r="K48" s="28">
        <f>'[1]Resolução 195 - 12101'!$O$20</f>
        <v>0</v>
      </c>
    </row>
    <row r="49" spans="1:11" ht="23.25" customHeight="1" x14ac:dyDescent="0.25">
      <c r="A49" s="73"/>
      <c r="B49" s="85" t="s">
        <v>65</v>
      </c>
      <c r="C49" s="76" t="s">
        <v>70</v>
      </c>
      <c r="D49" s="63" t="s">
        <v>33</v>
      </c>
      <c r="E49" s="93">
        <v>109015</v>
      </c>
      <c r="F49" s="29">
        <v>-109015</v>
      </c>
      <c r="G49" s="29"/>
      <c r="H49" s="29">
        <f t="shared" si="5"/>
        <v>0</v>
      </c>
      <c r="I49" s="28">
        <v>0</v>
      </c>
      <c r="J49" s="28">
        <v>0</v>
      </c>
      <c r="K49" s="28">
        <v>0</v>
      </c>
    </row>
    <row r="50" spans="1:11" ht="24.75" customHeight="1" x14ac:dyDescent="0.25">
      <c r="A50" s="73"/>
      <c r="B50" s="94" t="s">
        <v>65</v>
      </c>
      <c r="C50" s="60" t="s">
        <v>71</v>
      </c>
      <c r="D50" s="61" t="s">
        <v>33</v>
      </c>
      <c r="E50" s="95">
        <v>513100</v>
      </c>
      <c r="F50" s="96">
        <v>-396000</v>
      </c>
      <c r="G50" s="29"/>
      <c r="H50" s="29">
        <f t="shared" si="5"/>
        <v>117100</v>
      </c>
      <c r="I50" s="28">
        <f>'[1]Resolução 195 - 12101'!$M$18</f>
        <v>78877.009999999995</v>
      </c>
      <c r="J50" s="28">
        <f>'[1]Resolução 195 - 12101'!$N$18</f>
        <v>25079.119999999999</v>
      </c>
      <c r="K50" s="28">
        <f>'[1]Resolução 195 - 12101'!$O$18</f>
        <v>23189.78</v>
      </c>
    </row>
    <row r="51" spans="1:11" ht="24.75" customHeight="1" x14ac:dyDescent="0.25">
      <c r="A51" s="73"/>
      <c r="B51" s="94" t="s">
        <v>65</v>
      </c>
      <c r="C51" s="60" t="s">
        <v>72</v>
      </c>
      <c r="D51" s="97" t="s">
        <v>33</v>
      </c>
      <c r="E51" s="98">
        <v>1671640</v>
      </c>
      <c r="F51" s="29">
        <v>-572118</v>
      </c>
      <c r="G51" s="29"/>
      <c r="H51" s="29">
        <f t="shared" si="5"/>
        <v>1099522</v>
      </c>
      <c r="I51" s="28">
        <f>'[1]Resolução 195 - 12101'!$M$17</f>
        <v>1099481.31</v>
      </c>
      <c r="J51" s="28">
        <f>'[1]Resolução 195 - 12101'!$N$17</f>
        <v>813796.52</v>
      </c>
      <c r="K51" s="28">
        <f>'[1]Resolução 195 - 12101'!$O$17</f>
        <v>812525.11</v>
      </c>
    </row>
    <row r="52" spans="1:11" ht="24.75" customHeight="1" x14ac:dyDescent="0.25">
      <c r="A52" s="73"/>
      <c r="B52" s="94" t="s">
        <v>65</v>
      </c>
      <c r="C52" s="76" t="s">
        <v>73</v>
      </c>
      <c r="D52" s="97" t="s">
        <v>33</v>
      </c>
      <c r="E52" s="99">
        <v>469139</v>
      </c>
      <c r="F52" s="72">
        <v>19834</v>
      </c>
      <c r="G52" s="29"/>
      <c r="H52" s="29">
        <f t="shared" si="5"/>
        <v>488973</v>
      </c>
      <c r="I52" s="28">
        <f>'[1]Resolução 195 - 12101'!$M$23</f>
        <v>307704.09999999998</v>
      </c>
      <c r="J52" s="28">
        <f>'[1]Resolução 195 - 12101'!$N$23</f>
        <v>111565.42</v>
      </c>
      <c r="K52" s="28">
        <f>'[1]Resolução 195 - 12101'!$O$23</f>
        <v>111565.42</v>
      </c>
    </row>
    <row r="53" spans="1:11" ht="24.75" customHeight="1" x14ac:dyDescent="0.25">
      <c r="A53" s="73"/>
      <c r="B53" s="94" t="s">
        <v>65</v>
      </c>
      <c r="C53" s="60" t="s">
        <v>74</v>
      </c>
      <c r="D53" s="97" t="s">
        <v>33</v>
      </c>
      <c r="E53" s="100">
        <v>606000</v>
      </c>
      <c r="F53" s="29">
        <v>-531000</v>
      </c>
      <c r="G53" s="29"/>
      <c r="H53" s="29">
        <f t="shared" si="5"/>
        <v>75000</v>
      </c>
      <c r="I53" s="28">
        <f>'[1]Resolução 195 - 12101'!$M$19</f>
        <v>74423.53</v>
      </c>
      <c r="J53" s="28">
        <f>'[1]Resolução 195 - 12101'!$N$19</f>
        <v>2430.4299999999998</v>
      </c>
      <c r="K53" s="28">
        <f>'[1]Resolução 195 - 12101'!$O$19</f>
        <v>2430.4299999999998</v>
      </c>
    </row>
    <row r="54" spans="1:11" ht="24.75" customHeight="1" x14ac:dyDescent="0.25">
      <c r="A54" s="101"/>
      <c r="B54" s="94" t="s">
        <v>65</v>
      </c>
      <c r="C54" s="76" t="s">
        <v>75</v>
      </c>
      <c r="D54" s="97" t="s">
        <v>33</v>
      </c>
      <c r="E54" s="102">
        <v>1810439</v>
      </c>
      <c r="F54" s="29">
        <v>-1091868</v>
      </c>
      <c r="G54" s="29"/>
      <c r="H54" s="29">
        <f t="shared" si="5"/>
        <v>718571</v>
      </c>
      <c r="I54" s="28">
        <f>'[1]Resolução 195 - 12101'!$M$21</f>
        <v>660313.62</v>
      </c>
      <c r="J54" s="28">
        <f>'[1]Resolução 195 - 12101'!$N$21</f>
        <v>5793.41</v>
      </c>
      <c r="K54" s="28">
        <f>'[1]Resolução 195 - 12101'!$O$21</f>
        <v>5793.41</v>
      </c>
    </row>
    <row r="55" spans="1:11" ht="24.75" customHeight="1" x14ac:dyDescent="0.2">
      <c r="A55" s="50" t="s">
        <v>76</v>
      </c>
      <c r="B55" s="103" t="s">
        <v>77</v>
      </c>
      <c r="C55" s="104" t="s">
        <v>78</v>
      </c>
      <c r="D55" s="105" t="s">
        <v>79</v>
      </c>
      <c r="E55" s="106">
        <v>0</v>
      </c>
      <c r="F55" s="107">
        <v>21950000</v>
      </c>
      <c r="G55" s="107"/>
      <c r="H55" s="29">
        <f t="shared" si="5"/>
        <v>21950000</v>
      </c>
      <c r="I55" s="107">
        <f>'[1]Resolução 195 - 12101'!$M$6</f>
        <v>21950000</v>
      </c>
      <c r="J55" s="107">
        <f>'[1]Resolução 195 - 12101'!$N$6</f>
        <v>21950000</v>
      </c>
      <c r="K55" s="107">
        <f>'[1]Resolução 195 - 12101'!$O$6</f>
        <v>21950000</v>
      </c>
    </row>
    <row r="56" spans="1:11" ht="24.75" customHeight="1" x14ac:dyDescent="0.25">
      <c r="A56" s="54"/>
      <c r="B56" s="103" t="s">
        <v>80</v>
      </c>
      <c r="C56" s="104" t="s">
        <v>81</v>
      </c>
      <c r="D56" s="105" t="s">
        <v>79</v>
      </c>
      <c r="E56" s="106">
        <v>0</v>
      </c>
      <c r="F56" s="108">
        <v>10000000</v>
      </c>
      <c r="G56" s="107"/>
      <c r="H56" s="29">
        <f t="shared" si="5"/>
        <v>10000000</v>
      </c>
      <c r="I56" s="107">
        <f>'[1]Resolução 195 - 12101'!$M$7</f>
        <v>10000000</v>
      </c>
      <c r="J56" s="107">
        <f>'[1]Resolução 195 - 12101'!$N$7</f>
        <v>10000000</v>
      </c>
      <c r="K56" s="107">
        <f>'[1]Resolução 195 - 12101'!$O$7</f>
        <v>10000000</v>
      </c>
    </row>
    <row r="57" spans="1:11" ht="24.75" customHeight="1" x14ac:dyDescent="0.25">
      <c r="A57" s="54"/>
      <c r="B57" s="103" t="s">
        <v>82</v>
      </c>
      <c r="C57" s="104" t="s">
        <v>83</v>
      </c>
      <c r="D57" s="105" t="s">
        <v>79</v>
      </c>
      <c r="E57" s="106">
        <v>0</v>
      </c>
      <c r="F57" s="109">
        <v>3200000</v>
      </c>
      <c r="G57" s="107"/>
      <c r="H57" s="29">
        <f t="shared" si="5"/>
        <v>3200000</v>
      </c>
      <c r="I57" s="107">
        <f>'[1]Resolução 195 - 12101'!$M$8</f>
        <v>3200000</v>
      </c>
      <c r="J57" s="107">
        <f>'[1]Resolução 195 - 12101'!$N$8</f>
        <v>3200000</v>
      </c>
      <c r="K57" s="107">
        <f>'[1]Resolução 195 - 12101'!$O$8</f>
        <v>3200000</v>
      </c>
    </row>
    <row r="58" spans="1:11" ht="24.75" customHeight="1" x14ac:dyDescent="0.25">
      <c r="A58" s="54"/>
      <c r="B58" s="103" t="s">
        <v>84</v>
      </c>
      <c r="C58" s="104" t="s">
        <v>85</v>
      </c>
      <c r="D58" s="105" t="s">
        <v>33</v>
      </c>
      <c r="E58" s="106">
        <v>0</v>
      </c>
      <c r="F58" s="108">
        <v>1500000</v>
      </c>
      <c r="G58" s="107"/>
      <c r="H58" s="29">
        <f t="shared" si="5"/>
        <v>1500000</v>
      </c>
      <c r="I58" s="107">
        <v>0</v>
      </c>
      <c r="J58" s="107">
        <v>0</v>
      </c>
      <c r="K58" s="107">
        <v>0</v>
      </c>
    </row>
    <row r="59" spans="1:11" ht="24.75" customHeight="1" x14ac:dyDescent="0.2">
      <c r="A59" s="54"/>
      <c r="B59" s="103" t="s">
        <v>86</v>
      </c>
      <c r="C59" s="104" t="s">
        <v>87</v>
      </c>
      <c r="D59" s="105" t="s">
        <v>33</v>
      </c>
      <c r="E59" s="106">
        <v>0</v>
      </c>
      <c r="F59" s="107">
        <v>900000</v>
      </c>
      <c r="G59" s="107"/>
      <c r="H59" s="29">
        <f t="shared" si="5"/>
        <v>900000</v>
      </c>
      <c r="I59" s="107">
        <v>0</v>
      </c>
      <c r="J59" s="107">
        <v>0</v>
      </c>
      <c r="K59" s="107">
        <v>0</v>
      </c>
    </row>
    <row r="60" spans="1:11" ht="24.75" customHeight="1" x14ac:dyDescent="0.2">
      <c r="A60" s="65"/>
      <c r="B60" s="110" t="s">
        <v>88</v>
      </c>
      <c r="C60" s="104" t="s">
        <v>89</v>
      </c>
      <c r="D60" s="105" t="s">
        <v>33</v>
      </c>
      <c r="E60" s="106">
        <v>0</v>
      </c>
      <c r="F60" s="111">
        <v>600000</v>
      </c>
      <c r="G60" s="107"/>
      <c r="H60" s="29">
        <f t="shared" si="5"/>
        <v>600000</v>
      </c>
      <c r="I60" s="107">
        <v>0</v>
      </c>
      <c r="J60" s="107">
        <v>0</v>
      </c>
      <c r="K60" s="107">
        <v>0</v>
      </c>
    </row>
    <row r="61" spans="1:11" s="116" customFormat="1" ht="20.25" customHeight="1" x14ac:dyDescent="0.2">
      <c r="A61" s="112"/>
      <c r="B61" s="113"/>
      <c r="C61" s="113"/>
      <c r="D61" s="113"/>
      <c r="E61" s="114">
        <f>SUM(E10:E60)-E12-E15</f>
        <v>2087927398</v>
      </c>
      <c r="F61" s="115">
        <f>SUM(F10:F60)-F12-F15</f>
        <v>114404904</v>
      </c>
      <c r="G61" s="114">
        <f>SUM(G10:G54)-G12-G15</f>
        <v>0</v>
      </c>
      <c r="H61" s="114">
        <f>SUM(H10:H60)-H12-H15</f>
        <v>2202332302</v>
      </c>
      <c r="I61" s="114">
        <f>SUM(I10:I60)-I12-I15</f>
        <v>2185893901.3899999</v>
      </c>
      <c r="J61" s="114">
        <f>SUM(J10:J60)-J12-J15</f>
        <v>2133071679.4899998</v>
      </c>
      <c r="K61" s="114">
        <f>SUM(K10:K60)-K12-K15</f>
        <v>2108499638.1600003</v>
      </c>
    </row>
    <row r="62" spans="1:11" s="116" customFormat="1" ht="12.75" x14ac:dyDescent="0.2">
      <c r="C62" s="117"/>
      <c r="D62" s="117"/>
      <c r="E62" s="118"/>
      <c r="F62" s="119"/>
      <c r="G62" s="118"/>
      <c r="H62" s="118"/>
      <c r="I62" s="118"/>
      <c r="J62" s="118"/>
      <c r="K62" s="118"/>
    </row>
    <row r="63" spans="1:11" s="120" customFormat="1" ht="12.75" x14ac:dyDescent="0.2">
      <c r="C63" s="121" t="s">
        <v>17</v>
      </c>
      <c r="D63" s="122"/>
      <c r="E63" s="123"/>
      <c r="F63" s="123"/>
      <c r="G63" s="123"/>
      <c r="H63" s="123"/>
      <c r="I63" s="123"/>
      <c r="J63" s="123"/>
      <c r="K63" s="123"/>
    </row>
    <row r="64" spans="1:11" s="120" customFormat="1" ht="12.75" x14ac:dyDescent="0.2">
      <c r="C64" s="124" t="s">
        <v>90</v>
      </c>
      <c r="D64" s="125"/>
      <c r="E64" s="126">
        <f t="shared" ref="E64:K64" si="6">SUM(E13:E14)</f>
        <v>1463400000</v>
      </c>
      <c r="F64" s="126">
        <f t="shared" si="6"/>
        <v>31439470</v>
      </c>
      <c r="G64" s="126">
        <f t="shared" si="6"/>
        <v>0</v>
      </c>
      <c r="H64" s="126">
        <f t="shared" si="6"/>
        <v>1494839470</v>
      </c>
      <c r="I64" s="126">
        <f t="shared" si="6"/>
        <v>1492246205.0999999</v>
      </c>
      <c r="J64" s="126">
        <f t="shared" si="6"/>
        <v>1476527645.5599999</v>
      </c>
      <c r="K64" s="126">
        <f t="shared" si="6"/>
        <v>1464625322.04</v>
      </c>
    </row>
    <row r="65" spans="3:11" s="120" customFormat="1" ht="12.75" x14ac:dyDescent="0.2">
      <c r="C65" s="124" t="s">
        <v>91</v>
      </c>
      <c r="D65" s="125"/>
      <c r="E65" s="126">
        <f t="shared" ref="E65:K65" si="7">SUM(E10:E11)</f>
        <v>287300000</v>
      </c>
      <c r="F65" s="126">
        <f t="shared" si="7"/>
        <v>32592261</v>
      </c>
      <c r="G65" s="126">
        <f t="shared" si="7"/>
        <v>0</v>
      </c>
      <c r="H65" s="126">
        <f t="shared" si="7"/>
        <v>319892261</v>
      </c>
      <c r="I65" s="126">
        <f t="shared" si="7"/>
        <v>319874832.06</v>
      </c>
      <c r="J65" s="126">
        <f t="shared" si="7"/>
        <v>311336923.80000001</v>
      </c>
      <c r="K65" s="126">
        <f t="shared" si="7"/>
        <v>303028801.05000001</v>
      </c>
    </row>
    <row r="66" spans="3:11" ht="12.75" x14ac:dyDescent="0.2">
      <c r="C66" s="127" t="s">
        <v>92</v>
      </c>
      <c r="D66" s="128"/>
      <c r="E66" s="129">
        <f t="shared" ref="E66:K66" si="8">SUM(E64:E65)</f>
        <v>1750700000</v>
      </c>
      <c r="F66" s="129">
        <f t="shared" si="8"/>
        <v>64031731</v>
      </c>
      <c r="G66" s="129">
        <f t="shared" si="8"/>
        <v>0</v>
      </c>
      <c r="H66" s="129">
        <f t="shared" si="8"/>
        <v>1814731731</v>
      </c>
      <c r="I66" s="129">
        <f t="shared" si="8"/>
        <v>1812121037.1599998</v>
      </c>
      <c r="J66" s="129">
        <f t="shared" si="8"/>
        <v>1787864569.3599999</v>
      </c>
      <c r="K66" s="129">
        <f t="shared" si="8"/>
        <v>1767654123.0899999</v>
      </c>
    </row>
    <row r="67" spans="3:11" s="2" customFormat="1" ht="12.75" x14ac:dyDescent="0.2">
      <c r="C67" s="130"/>
      <c r="D67" s="131"/>
      <c r="E67" s="118"/>
      <c r="F67" s="118"/>
      <c r="G67" s="118"/>
      <c r="H67" s="118"/>
      <c r="I67" s="118"/>
      <c r="J67" s="118"/>
      <c r="K67" s="118"/>
    </row>
    <row r="68" spans="3:11" ht="12.75" x14ac:dyDescent="0.2">
      <c r="C68" s="132" t="s">
        <v>48</v>
      </c>
      <c r="D68" s="133"/>
      <c r="E68" s="123"/>
      <c r="F68" s="123"/>
      <c r="G68" s="123"/>
      <c r="H68" s="123"/>
      <c r="I68" s="123"/>
      <c r="J68" s="123"/>
      <c r="K68" s="123"/>
    </row>
    <row r="69" spans="3:11" ht="12.75" x14ac:dyDescent="0.2">
      <c r="C69" s="124" t="s">
        <v>43</v>
      </c>
      <c r="D69" s="134"/>
      <c r="E69" s="135">
        <f>E24+E25</f>
        <v>0</v>
      </c>
      <c r="F69" s="135">
        <f t="shared" ref="F69:K69" si="9">F24+F25</f>
        <v>39823248</v>
      </c>
      <c r="G69" s="135">
        <f t="shared" si="9"/>
        <v>0</v>
      </c>
      <c r="H69" s="135">
        <f t="shared" si="9"/>
        <v>39823248</v>
      </c>
      <c r="I69" s="135">
        <f t="shared" si="9"/>
        <v>35554478.240000002</v>
      </c>
      <c r="J69" s="135">
        <f t="shared" si="9"/>
        <v>33564075.659999996</v>
      </c>
      <c r="K69" s="135">
        <f t="shared" si="9"/>
        <v>32705644.899999999</v>
      </c>
    </row>
    <row r="70" spans="3:11" ht="16.5" customHeight="1" x14ac:dyDescent="0.2">
      <c r="C70" s="124" t="s">
        <v>93</v>
      </c>
      <c r="D70" s="134"/>
      <c r="E70" s="135">
        <f t="shared" ref="E70:K70" si="10">SUM(E16:E21)</f>
        <v>108561999</v>
      </c>
      <c r="F70" s="135">
        <f t="shared" si="10"/>
        <v>15647078</v>
      </c>
      <c r="G70" s="135">
        <f t="shared" si="10"/>
        <v>0</v>
      </c>
      <c r="H70" s="135">
        <f t="shared" si="10"/>
        <v>124209077</v>
      </c>
      <c r="I70" s="135">
        <f t="shared" si="10"/>
        <v>121791514.09</v>
      </c>
      <c r="J70" s="135">
        <f t="shared" si="10"/>
        <v>110106622.22</v>
      </c>
      <c r="K70" s="135">
        <f t="shared" si="10"/>
        <v>110105712.14</v>
      </c>
    </row>
    <row r="71" spans="3:11" ht="16.5" customHeight="1" x14ac:dyDescent="0.2">
      <c r="C71" s="136" t="s">
        <v>94</v>
      </c>
      <c r="D71" s="137"/>
      <c r="E71" s="138">
        <f t="shared" ref="E71:K71" si="11">SUM(E22:E22)</f>
        <v>543975</v>
      </c>
      <c r="F71" s="138">
        <f t="shared" si="11"/>
        <v>0</v>
      </c>
      <c r="G71" s="138">
        <f t="shared" si="11"/>
        <v>0</v>
      </c>
      <c r="H71" s="138">
        <f t="shared" si="11"/>
        <v>543975</v>
      </c>
      <c r="I71" s="138">
        <f t="shared" si="11"/>
        <v>426464.79</v>
      </c>
      <c r="J71" s="138">
        <f t="shared" si="11"/>
        <v>426464.79</v>
      </c>
      <c r="K71" s="138">
        <f t="shared" si="11"/>
        <v>425146.29</v>
      </c>
    </row>
    <row r="72" spans="3:11" ht="12.75" x14ac:dyDescent="0.2">
      <c r="C72" s="124" t="s">
        <v>95</v>
      </c>
      <c r="D72" s="134"/>
      <c r="E72" s="139">
        <f>SUM(E26:E54)</f>
        <v>228121424</v>
      </c>
      <c r="F72" s="139">
        <f t="shared" ref="F72:K72" si="12">SUM(F26:F54)</f>
        <v>-43247153</v>
      </c>
      <c r="G72" s="139">
        <f t="shared" si="12"/>
        <v>0</v>
      </c>
      <c r="H72" s="139">
        <f t="shared" si="12"/>
        <v>184874271</v>
      </c>
      <c r="I72" s="139">
        <f t="shared" si="12"/>
        <v>180850407.10999998</v>
      </c>
      <c r="J72" s="139">
        <f t="shared" si="12"/>
        <v>165959947.46000001</v>
      </c>
      <c r="K72" s="139">
        <f t="shared" si="12"/>
        <v>162459011.74000004</v>
      </c>
    </row>
    <row r="73" spans="3:11" ht="12.75" x14ac:dyDescent="0.2">
      <c r="C73" s="127" t="s">
        <v>92</v>
      </c>
      <c r="D73" s="140"/>
      <c r="E73" s="141">
        <f>SUM(E69:E72)</f>
        <v>337227398</v>
      </c>
      <c r="F73" s="141">
        <f>SUM(F69:F72)</f>
        <v>12223173</v>
      </c>
      <c r="G73" s="141">
        <f t="shared" ref="G73" si="13">SUM(G69:G72)</f>
        <v>0</v>
      </c>
      <c r="H73" s="141">
        <f>SUM(H69:H72)</f>
        <v>349450571</v>
      </c>
      <c r="I73" s="141">
        <f>SUM(I69:I72)</f>
        <v>338622864.23000002</v>
      </c>
      <c r="J73" s="141">
        <f>SUM(J69:J72)</f>
        <v>310057110.13</v>
      </c>
      <c r="K73" s="141">
        <f>SUM(K69:K72)</f>
        <v>305695515.07000005</v>
      </c>
    </row>
    <row r="74" spans="3:11" ht="12.75" x14ac:dyDescent="0.2">
      <c r="C74" s="142"/>
      <c r="D74" s="143"/>
      <c r="E74" s="119"/>
      <c r="F74" s="119"/>
      <c r="G74" s="119"/>
      <c r="H74" s="119"/>
      <c r="I74" s="119"/>
      <c r="J74" s="119"/>
      <c r="K74" s="119"/>
    </row>
    <row r="75" spans="3:11" ht="12.75" hidden="1" x14ac:dyDescent="0.2">
      <c r="C75" s="144" t="s">
        <v>40</v>
      </c>
      <c r="D75" s="145"/>
      <c r="E75" s="146">
        <f t="shared" ref="E75:K75" si="14">E23</f>
        <v>0</v>
      </c>
      <c r="F75" s="146">
        <f t="shared" si="14"/>
        <v>0</v>
      </c>
      <c r="G75" s="146">
        <f t="shared" si="14"/>
        <v>0</v>
      </c>
      <c r="H75" s="146">
        <f t="shared" si="14"/>
        <v>0</v>
      </c>
      <c r="I75" s="146">
        <f t="shared" si="14"/>
        <v>0</v>
      </c>
      <c r="J75" s="146">
        <f t="shared" si="14"/>
        <v>0</v>
      </c>
      <c r="K75" s="146">
        <f t="shared" si="14"/>
        <v>0</v>
      </c>
    </row>
    <row r="76" spans="3:11" ht="12.75" hidden="1" x14ac:dyDescent="0.2">
      <c r="C76" s="142"/>
      <c r="D76" s="143"/>
      <c r="E76" s="119"/>
      <c r="F76" s="119"/>
      <c r="G76" s="119"/>
      <c r="H76" s="119"/>
      <c r="I76" s="119"/>
      <c r="J76" s="119"/>
      <c r="K76" s="119"/>
    </row>
    <row r="77" spans="3:11" ht="12.75" x14ac:dyDescent="0.2">
      <c r="C77" s="121" t="s">
        <v>76</v>
      </c>
      <c r="D77" s="147"/>
      <c r="E77" s="148">
        <f>SUM(E55:E60)</f>
        <v>0</v>
      </c>
      <c r="F77" s="148">
        <f t="shared" ref="F77:K77" si="15">SUM(F55:F60)</f>
        <v>38150000</v>
      </c>
      <c r="G77" s="148">
        <f t="shared" si="15"/>
        <v>0</v>
      </c>
      <c r="H77" s="148">
        <f t="shared" si="15"/>
        <v>38150000</v>
      </c>
      <c r="I77" s="148">
        <f t="shared" si="15"/>
        <v>35150000</v>
      </c>
      <c r="J77" s="148">
        <f t="shared" si="15"/>
        <v>35150000</v>
      </c>
      <c r="K77" s="148">
        <f t="shared" si="15"/>
        <v>35150000</v>
      </c>
    </row>
    <row r="78" spans="3:11" ht="12.75" x14ac:dyDescent="0.2">
      <c r="C78" s="127" t="s">
        <v>92</v>
      </c>
      <c r="D78" s="140"/>
      <c r="E78" s="129">
        <f t="shared" ref="E78:K78" si="16">E77</f>
        <v>0</v>
      </c>
      <c r="F78" s="129">
        <f t="shared" si="16"/>
        <v>38150000</v>
      </c>
      <c r="G78" s="129">
        <f t="shared" si="16"/>
        <v>0</v>
      </c>
      <c r="H78" s="129">
        <f t="shared" si="16"/>
        <v>38150000</v>
      </c>
      <c r="I78" s="129">
        <f t="shared" si="16"/>
        <v>35150000</v>
      </c>
      <c r="J78" s="129">
        <f t="shared" si="16"/>
        <v>35150000</v>
      </c>
      <c r="K78" s="129">
        <f t="shared" si="16"/>
        <v>35150000</v>
      </c>
    </row>
    <row r="79" spans="3:11" ht="12.75" x14ac:dyDescent="0.2">
      <c r="C79" s="149"/>
      <c r="D79" s="149"/>
      <c r="E79" s="150"/>
      <c r="F79" s="150"/>
      <c r="G79" s="150"/>
      <c r="H79" s="150"/>
      <c r="I79" s="150"/>
      <c r="J79" s="150"/>
      <c r="K79" s="150"/>
    </row>
    <row r="80" spans="3:11" ht="13.5" thickBot="1" x14ac:dyDescent="0.25">
      <c r="C80" s="151"/>
      <c r="D80" s="152"/>
      <c r="E80" s="153"/>
      <c r="F80" s="153"/>
      <c r="G80" s="153"/>
      <c r="H80" s="153"/>
      <c r="I80" s="153"/>
      <c r="J80" s="153"/>
      <c r="K80" s="153"/>
    </row>
    <row r="81" spans="1:11" ht="15.75" customHeight="1" thickBot="1" x14ac:dyDescent="0.25">
      <c r="C81" s="154" t="s">
        <v>92</v>
      </c>
      <c r="D81" s="155"/>
      <c r="E81" s="156">
        <f>E66+E73+E75+E78</f>
        <v>2087927398</v>
      </c>
      <c r="F81" s="156">
        <f t="shared" ref="F81:K81" si="17">F66+F73+F75+F78</f>
        <v>114404904</v>
      </c>
      <c r="G81" s="156">
        <f t="shared" si="17"/>
        <v>0</v>
      </c>
      <c r="H81" s="156">
        <f t="shared" si="17"/>
        <v>2202332302</v>
      </c>
      <c r="I81" s="156">
        <f t="shared" si="17"/>
        <v>2185893901.3899999</v>
      </c>
      <c r="J81" s="156">
        <f t="shared" si="17"/>
        <v>2133071679.4899998</v>
      </c>
      <c r="K81" s="156">
        <f t="shared" si="17"/>
        <v>2108499638.1599998</v>
      </c>
    </row>
    <row r="82" spans="1:11" ht="14.25" hidden="1" x14ac:dyDescent="0.2">
      <c r="A82" s="157"/>
      <c r="H82" s="120"/>
      <c r="I82" s="120"/>
      <c r="J82" s="120"/>
      <c r="K82" s="120"/>
    </row>
    <row r="83" spans="1:11" hidden="1" x14ac:dyDescent="0.2">
      <c r="H83" s="120"/>
      <c r="I83" s="120"/>
      <c r="J83" s="120"/>
      <c r="K83" s="120"/>
    </row>
    <row r="84" spans="1:11" ht="12.75" hidden="1" x14ac:dyDescent="0.2">
      <c r="H84" s="120"/>
      <c r="I84" s="159">
        <f>[2]TesGerSOF3!N33</f>
        <v>1688664971.5999999</v>
      </c>
      <c r="J84" s="159">
        <f>[2]TesGerSOF3!O33</f>
        <v>1654687962.1599994</v>
      </c>
      <c r="K84" s="159">
        <f>[2]TesGerSOF3!P33</f>
        <v>1651934518.6199994</v>
      </c>
    </row>
    <row r="85" spans="1:11" ht="12.75" hidden="1" x14ac:dyDescent="0.2">
      <c r="H85" s="120"/>
      <c r="I85" s="159"/>
      <c r="J85" s="159"/>
      <c r="K85" s="159"/>
    </row>
    <row r="86" spans="1:11" ht="12.75" hidden="1" x14ac:dyDescent="0.2">
      <c r="H86" s="120"/>
      <c r="I86" s="159">
        <f>+I81-I84</f>
        <v>497228929.78999996</v>
      </c>
      <c r="J86" s="159">
        <f>+J81-J84</f>
        <v>478383717.3300004</v>
      </c>
      <c r="K86" s="159">
        <f>+K81-K84</f>
        <v>456565119.54000044</v>
      </c>
    </row>
    <row r="87" spans="1:11" ht="12.75" hidden="1" x14ac:dyDescent="0.2">
      <c r="H87" s="120"/>
      <c r="I87" s="159"/>
      <c r="J87" s="159"/>
      <c r="K87" s="159"/>
    </row>
    <row r="88" spans="1:11" ht="12.75" hidden="1" x14ac:dyDescent="0.2">
      <c r="H88" s="120"/>
      <c r="I88" s="159"/>
      <c r="J88" s="159"/>
      <c r="K88" s="159"/>
    </row>
    <row r="89" spans="1:11" ht="12.75" hidden="1" x14ac:dyDescent="0.2">
      <c r="H89" s="120"/>
      <c r="I89" s="159"/>
      <c r="J89" s="159"/>
      <c r="K89" s="159"/>
    </row>
    <row r="90" spans="1:11" ht="12.75" hidden="1" x14ac:dyDescent="0.2">
      <c r="H90" s="120"/>
      <c r="I90" s="159"/>
      <c r="J90" s="159"/>
      <c r="K90" s="159"/>
    </row>
    <row r="91" spans="1:11" ht="12.75" hidden="1" x14ac:dyDescent="0.2">
      <c r="H91" s="120"/>
      <c r="I91" s="159"/>
      <c r="J91" s="159"/>
      <c r="K91" s="159"/>
    </row>
    <row r="92" spans="1:11" hidden="1" x14ac:dyDescent="0.2">
      <c r="H92" s="120"/>
      <c r="I92" s="120"/>
      <c r="J92" s="120"/>
      <c r="K92" s="120"/>
    </row>
    <row r="93" spans="1:11" hidden="1" x14ac:dyDescent="0.2">
      <c r="H93" s="120"/>
      <c r="I93" s="120"/>
      <c r="J93" s="120"/>
      <c r="K93" s="120"/>
    </row>
    <row r="94" spans="1:11" hidden="1" x14ac:dyDescent="0.2">
      <c r="H94" s="120"/>
      <c r="I94" s="120"/>
      <c r="J94" s="120"/>
      <c r="K94" s="120"/>
    </row>
    <row r="95" spans="1:11" hidden="1" x14ac:dyDescent="0.2">
      <c r="H95" s="120"/>
      <c r="I95" s="120"/>
      <c r="J95" s="120"/>
      <c r="K95" s="120"/>
    </row>
    <row r="96" spans="1:11" hidden="1" x14ac:dyDescent="0.2">
      <c r="H96" s="120"/>
      <c r="I96" s="120"/>
      <c r="J96" s="120"/>
      <c r="K96" s="120"/>
    </row>
    <row r="97" spans="8:11" hidden="1" x14ac:dyDescent="0.2">
      <c r="H97" s="120"/>
      <c r="I97" s="120"/>
      <c r="J97" s="120"/>
      <c r="K97" s="120"/>
    </row>
    <row r="98" spans="8:11" hidden="1" x14ac:dyDescent="0.2">
      <c r="H98" s="120"/>
      <c r="I98" s="120"/>
      <c r="J98" s="120"/>
      <c r="K98" s="120"/>
    </row>
    <row r="99" spans="8:11" hidden="1" x14ac:dyDescent="0.2">
      <c r="H99" s="120"/>
      <c r="I99" s="120"/>
      <c r="J99" s="120"/>
      <c r="K99" s="120"/>
    </row>
    <row r="100" spans="8:11" hidden="1" x14ac:dyDescent="0.2">
      <c r="H100" s="120"/>
      <c r="I100" s="120"/>
      <c r="J100" s="120"/>
      <c r="K100" s="120"/>
    </row>
    <row r="101" spans="8:11" hidden="1" x14ac:dyDescent="0.2">
      <c r="H101" s="120"/>
      <c r="I101" s="120"/>
      <c r="J101" s="120"/>
      <c r="K101" s="120"/>
    </row>
    <row r="102" spans="8:11" hidden="1" x14ac:dyDescent="0.2">
      <c r="H102" s="120"/>
      <c r="I102" s="120"/>
      <c r="J102" s="120"/>
      <c r="K102" s="120"/>
    </row>
    <row r="103" spans="8:11" hidden="1" x14ac:dyDescent="0.2">
      <c r="H103" s="120"/>
      <c r="I103" s="120"/>
      <c r="J103" s="120"/>
      <c r="K103" s="120"/>
    </row>
    <row r="104" spans="8:11" hidden="1" x14ac:dyDescent="0.2">
      <c r="H104" s="120"/>
      <c r="I104" s="120"/>
      <c r="J104" s="120"/>
      <c r="K104" s="120"/>
    </row>
    <row r="105" spans="8:11" hidden="1" x14ac:dyDescent="0.2">
      <c r="H105" s="120"/>
      <c r="I105" s="120"/>
      <c r="J105" s="120"/>
      <c r="K105" s="120"/>
    </row>
    <row r="106" spans="8:11" hidden="1" x14ac:dyDescent="0.2">
      <c r="H106" s="120"/>
      <c r="I106" s="120"/>
      <c r="J106" s="120"/>
      <c r="K106" s="120"/>
    </row>
    <row r="107" spans="8:11" hidden="1" x14ac:dyDescent="0.2">
      <c r="H107" s="120"/>
      <c r="I107" s="120"/>
      <c r="J107" s="120"/>
      <c r="K107" s="120"/>
    </row>
    <row r="108" spans="8:11" hidden="1" x14ac:dyDescent="0.2">
      <c r="H108" s="120"/>
      <c r="I108" s="120"/>
      <c r="J108" s="120"/>
      <c r="K108" s="120"/>
    </row>
    <row r="109" spans="8:11" hidden="1" x14ac:dyDescent="0.2">
      <c r="H109" s="120"/>
      <c r="I109" s="120"/>
      <c r="J109" s="120"/>
      <c r="K109" s="120"/>
    </row>
    <row r="110" spans="8:11" hidden="1" x14ac:dyDescent="0.2">
      <c r="H110" s="120"/>
      <c r="I110" s="120"/>
      <c r="J110" s="120"/>
      <c r="K110" s="120"/>
    </row>
    <row r="111" spans="8:11" hidden="1" x14ac:dyDescent="0.2">
      <c r="H111" s="120"/>
      <c r="I111" s="120"/>
      <c r="J111" s="120"/>
      <c r="K111" s="120"/>
    </row>
    <row r="112" spans="8:11" hidden="1" x14ac:dyDescent="0.2">
      <c r="H112" s="120"/>
      <c r="I112" s="120"/>
      <c r="J112" s="120"/>
      <c r="K112" s="120"/>
    </row>
    <row r="113" spans="3:11" hidden="1" x14ac:dyDescent="0.2">
      <c r="H113" s="120"/>
      <c r="I113" s="120"/>
      <c r="J113" s="120"/>
      <c r="K113" s="120"/>
    </row>
    <row r="114" spans="3:11" hidden="1" x14ac:dyDescent="0.2">
      <c r="H114" s="120"/>
      <c r="I114" s="120"/>
      <c r="J114" s="120"/>
      <c r="K114" s="120"/>
    </row>
    <row r="115" spans="3:11" hidden="1" x14ac:dyDescent="0.2">
      <c r="H115" s="120"/>
      <c r="I115" s="120"/>
      <c r="J115" s="120"/>
      <c r="K115" s="120"/>
    </row>
    <row r="116" spans="3:11" x14ac:dyDescent="0.2">
      <c r="H116" s="120"/>
      <c r="I116" s="120"/>
      <c r="J116" s="120"/>
      <c r="K116" s="120"/>
    </row>
    <row r="117" spans="3:11" x14ac:dyDescent="0.2">
      <c r="H117" s="120"/>
      <c r="I117" s="120"/>
      <c r="J117" s="120"/>
      <c r="K117" s="120"/>
    </row>
    <row r="118" spans="3:11" s="81" customFormat="1" x14ac:dyDescent="0.2">
      <c r="C118" s="158"/>
      <c r="D118" s="158"/>
      <c r="H118" s="120"/>
      <c r="I118" s="120"/>
      <c r="J118" s="120"/>
      <c r="K118" s="120"/>
    </row>
    <row r="119" spans="3:11" s="81" customFormat="1" x14ac:dyDescent="0.2">
      <c r="C119" s="158"/>
      <c r="D119" s="158"/>
      <c r="H119" s="120"/>
      <c r="I119" s="120"/>
      <c r="J119" s="120"/>
      <c r="K119" s="120"/>
    </row>
    <row r="120" spans="3:11" s="81" customFormat="1" x14ac:dyDescent="0.2">
      <c r="C120" s="158"/>
      <c r="D120" s="158"/>
      <c r="H120" s="120"/>
      <c r="I120" s="120"/>
      <c r="J120" s="120"/>
      <c r="K120" s="120"/>
    </row>
    <row r="121" spans="3:11" s="81" customFormat="1" x14ac:dyDescent="0.2">
      <c r="C121" s="158"/>
      <c r="D121" s="158"/>
      <c r="H121" s="120"/>
      <c r="I121" s="120"/>
      <c r="J121" s="120"/>
      <c r="K121" s="120"/>
    </row>
    <row r="122" spans="3:11" s="81" customFormat="1" x14ac:dyDescent="0.2">
      <c r="C122" s="158"/>
      <c r="D122" s="158"/>
      <c r="H122" s="120"/>
      <c r="I122" s="120"/>
      <c r="J122" s="120"/>
      <c r="K122" s="120"/>
    </row>
    <row r="123" spans="3:11" s="81" customFormat="1" x14ac:dyDescent="0.2">
      <c r="C123" s="158"/>
      <c r="D123" s="158"/>
      <c r="H123" s="120"/>
      <c r="I123" s="120"/>
      <c r="J123" s="120"/>
      <c r="K123" s="120"/>
    </row>
    <row r="124" spans="3:11" s="81" customFormat="1" x14ac:dyDescent="0.2">
      <c r="C124" s="158"/>
      <c r="D124" s="158"/>
      <c r="H124" s="120"/>
      <c r="I124" s="120"/>
      <c r="J124" s="120"/>
      <c r="K124" s="120"/>
    </row>
    <row r="125" spans="3:11" s="81" customFormat="1" x14ac:dyDescent="0.2">
      <c r="C125" s="158"/>
      <c r="D125" s="158"/>
      <c r="H125" s="120"/>
      <c r="I125" s="120"/>
      <c r="J125" s="120"/>
      <c r="K125" s="120"/>
    </row>
    <row r="126" spans="3:11" s="81" customFormat="1" x14ac:dyDescent="0.2">
      <c r="C126" s="158"/>
      <c r="D126" s="158"/>
      <c r="H126" s="120"/>
      <c r="I126" s="120"/>
      <c r="J126" s="120"/>
      <c r="K126" s="120"/>
    </row>
    <row r="127" spans="3:11" s="81" customFormat="1" x14ac:dyDescent="0.2">
      <c r="C127" s="158"/>
      <c r="D127" s="158"/>
      <c r="H127" s="120"/>
      <c r="I127" s="120"/>
      <c r="J127" s="120"/>
      <c r="K127" s="120"/>
    </row>
    <row r="128" spans="3:11" s="81" customFormat="1" x14ac:dyDescent="0.2">
      <c r="C128" s="158"/>
      <c r="D128" s="158"/>
      <c r="H128" s="120"/>
      <c r="I128" s="120"/>
      <c r="J128" s="120"/>
      <c r="K128" s="120"/>
    </row>
    <row r="129" spans="3:11" s="81" customFormat="1" x14ac:dyDescent="0.2">
      <c r="C129" s="158"/>
      <c r="D129" s="158"/>
      <c r="H129" s="120"/>
      <c r="I129" s="120"/>
      <c r="J129" s="120"/>
      <c r="K129" s="120"/>
    </row>
    <row r="130" spans="3:11" s="81" customFormat="1" x14ac:dyDescent="0.2">
      <c r="C130" s="158"/>
      <c r="D130" s="158"/>
      <c r="H130" s="120"/>
      <c r="I130" s="120"/>
      <c r="J130" s="120"/>
      <c r="K130" s="120"/>
    </row>
    <row r="131" spans="3:11" s="81" customFormat="1" x14ac:dyDescent="0.2">
      <c r="C131" s="158"/>
      <c r="D131" s="158"/>
      <c r="H131" s="120"/>
      <c r="I131" s="120"/>
      <c r="J131" s="120"/>
      <c r="K131" s="120"/>
    </row>
    <row r="132" spans="3:11" s="81" customFormat="1" x14ac:dyDescent="0.2">
      <c r="C132" s="158"/>
      <c r="D132" s="158"/>
      <c r="H132" s="120"/>
      <c r="I132" s="120"/>
      <c r="J132" s="120"/>
      <c r="K132" s="120"/>
    </row>
    <row r="133" spans="3:11" s="81" customFormat="1" x14ac:dyDescent="0.2">
      <c r="C133" s="158"/>
      <c r="D133" s="158"/>
      <c r="H133" s="120"/>
      <c r="I133" s="120"/>
      <c r="J133" s="120"/>
      <c r="K133" s="120"/>
    </row>
    <row r="134" spans="3:11" s="81" customFormat="1" x14ac:dyDescent="0.2">
      <c r="C134" s="158"/>
      <c r="D134" s="158"/>
      <c r="H134" s="120"/>
      <c r="I134" s="120"/>
      <c r="J134" s="120"/>
      <c r="K134" s="120"/>
    </row>
    <row r="135" spans="3:11" s="81" customFormat="1" x14ac:dyDescent="0.2">
      <c r="C135" s="158"/>
      <c r="D135" s="158"/>
      <c r="H135" s="120"/>
      <c r="I135" s="120"/>
      <c r="J135" s="120"/>
      <c r="K135" s="120"/>
    </row>
    <row r="136" spans="3:11" s="81" customFormat="1" x14ac:dyDescent="0.2">
      <c r="C136" s="158"/>
      <c r="D136" s="158"/>
      <c r="H136" s="120"/>
      <c r="I136" s="120"/>
      <c r="J136" s="120"/>
      <c r="K136" s="120"/>
    </row>
    <row r="137" spans="3:11" s="81" customFormat="1" x14ac:dyDescent="0.2">
      <c r="C137" s="158"/>
      <c r="D137" s="158"/>
      <c r="H137" s="120"/>
      <c r="I137" s="120"/>
      <c r="J137" s="120"/>
      <c r="K137" s="120"/>
    </row>
    <row r="138" spans="3:11" s="81" customFormat="1" x14ac:dyDescent="0.2">
      <c r="C138" s="158"/>
      <c r="D138" s="158"/>
      <c r="H138" s="120"/>
      <c r="I138" s="120"/>
      <c r="J138" s="120"/>
      <c r="K138" s="120"/>
    </row>
    <row r="139" spans="3:11" s="81" customFormat="1" x14ac:dyDescent="0.2">
      <c r="C139" s="158"/>
      <c r="D139" s="158"/>
      <c r="H139" s="120"/>
      <c r="I139" s="120"/>
      <c r="J139" s="120"/>
      <c r="K139" s="120"/>
    </row>
    <row r="140" spans="3:11" s="81" customFormat="1" x14ac:dyDescent="0.2">
      <c r="C140" s="158"/>
      <c r="D140" s="158"/>
      <c r="H140" s="120"/>
      <c r="I140" s="120"/>
      <c r="J140" s="120"/>
      <c r="K140" s="120"/>
    </row>
    <row r="141" spans="3:11" s="81" customFormat="1" x14ac:dyDescent="0.2">
      <c r="C141" s="158"/>
      <c r="D141" s="158"/>
      <c r="H141" s="120"/>
      <c r="I141" s="120"/>
      <c r="J141" s="120"/>
      <c r="K141" s="120"/>
    </row>
    <row r="142" spans="3:11" s="81" customFormat="1" x14ac:dyDescent="0.2">
      <c r="C142" s="158"/>
      <c r="D142" s="158"/>
      <c r="H142" s="120"/>
      <c r="I142" s="120"/>
      <c r="J142" s="120"/>
      <c r="K142" s="120"/>
    </row>
    <row r="143" spans="3:11" s="81" customFormat="1" x14ac:dyDescent="0.2">
      <c r="C143" s="158"/>
      <c r="D143" s="158"/>
      <c r="H143" s="120"/>
      <c r="I143" s="120"/>
      <c r="J143" s="120"/>
      <c r="K143" s="120"/>
    </row>
    <row r="144" spans="3:11" s="81" customFormat="1" x14ac:dyDescent="0.2">
      <c r="C144" s="158"/>
      <c r="D144" s="158"/>
      <c r="H144" s="120"/>
      <c r="I144" s="120"/>
      <c r="J144" s="120"/>
      <c r="K144" s="120"/>
    </row>
    <row r="145" spans="3:11" s="81" customFormat="1" x14ac:dyDescent="0.2">
      <c r="C145" s="158"/>
      <c r="D145" s="158"/>
      <c r="H145" s="120"/>
      <c r="I145" s="120"/>
      <c r="J145" s="120"/>
      <c r="K145" s="120"/>
    </row>
    <row r="146" spans="3:11" s="81" customFormat="1" x14ac:dyDescent="0.2">
      <c r="C146" s="158"/>
      <c r="D146" s="158"/>
      <c r="H146" s="120"/>
      <c r="I146" s="120"/>
      <c r="J146" s="120"/>
      <c r="K146" s="120"/>
    </row>
    <row r="147" spans="3:11" s="81" customFormat="1" x14ac:dyDescent="0.2">
      <c r="C147" s="158"/>
      <c r="D147" s="158"/>
      <c r="H147" s="120"/>
      <c r="I147" s="120"/>
      <c r="J147" s="120"/>
      <c r="K147" s="120"/>
    </row>
    <row r="148" spans="3:11" s="81" customFormat="1" x14ac:dyDescent="0.2">
      <c r="C148" s="158"/>
      <c r="D148" s="158"/>
      <c r="H148" s="120"/>
      <c r="I148" s="120"/>
      <c r="J148" s="120"/>
      <c r="K148" s="120"/>
    </row>
    <row r="149" spans="3:11" s="81" customFormat="1" x14ac:dyDescent="0.2">
      <c r="C149" s="158"/>
      <c r="D149" s="158"/>
      <c r="H149" s="120"/>
      <c r="I149" s="120"/>
      <c r="J149" s="120"/>
      <c r="K149" s="120"/>
    </row>
    <row r="150" spans="3:11" s="81" customFormat="1" x14ac:dyDescent="0.2">
      <c r="C150" s="158"/>
      <c r="D150" s="158"/>
      <c r="H150" s="120"/>
      <c r="I150" s="120"/>
      <c r="J150" s="120"/>
      <c r="K150" s="120"/>
    </row>
    <row r="151" spans="3:11" s="81" customFormat="1" x14ac:dyDescent="0.2">
      <c r="C151" s="158"/>
      <c r="D151" s="158"/>
      <c r="H151" s="120"/>
      <c r="I151" s="120"/>
      <c r="J151" s="120"/>
      <c r="K151" s="120"/>
    </row>
    <row r="152" spans="3:11" s="81" customFormat="1" x14ac:dyDescent="0.2">
      <c r="C152" s="158"/>
      <c r="D152" s="158"/>
      <c r="H152" s="120"/>
      <c r="I152" s="120"/>
      <c r="J152" s="120"/>
      <c r="K152" s="120"/>
    </row>
    <row r="153" spans="3:11" s="81" customFormat="1" x14ac:dyDescent="0.2">
      <c r="C153" s="158"/>
      <c r="D153" s="158"/>
      <c r="H153" s="120"/>
      <c r="I153" s="120"/>
      <c r="J153" s="120"/>
      <c r="K153" s="120"/>
    </row>
    <row r="154" spans="3:11" s="81" customFormat="1" x14ac:dyDescent="0.2">
      <c r="C154" s="158"/>
      <c r="D154" s="158"/>
      <c r="H154" s="120"/>
      <c r="I154" s="120"/>
      <c r="J154" s="120"/>
      <c r="K154" s="120"/>
    </row>
    <row r="155" spans="3:11" s="81" customFormat="1" x14ac:dyDescent="0.2">
      <c r="C155" s="158"/>
      <c r="D155" s="158"/>
      <c r="H155" s="120"/>
      <c r="I155" s="120"/>
      <c r="J155" s="120"/>
      <c r="K155" s="120"/>
    </row>
    <row r="156" spans="3:11" s="81" customFormat="1" x14ac:dyDescent="0.2">
      <c r="C156" s="158"/>
      <c r="D156" s="158"/>
      <c r="H156" s="120"/>
      <c r="I156" s="120"/>
      <c r="J156" s="120"/>
      <c r="K156" s="120"/>
    </row>
    <row r="157" spans="3:11" s="81" customFormat="1" x14ac:dyDescent="0.2">
      <c r="C157" s="158"/>
      <c r="D157" s="158"/>
      <c r="H157" s="120"/>
      <c r="I157" s="120"/>
      <c r="J157" s="120"/>
      <c r="K157" s="120"/>
    </row>
    <row r="158" spans="3:11" s="81" customFormat="1" x14ac:dyDescent="0.2">
      <c r="C158" s="158"/>
      <c r="D158" s="158"/>
      <c r="H158" s="120"/>
      <c r="I158" s="120"/>
      <c r="J158" s="120"/>
      <c r="K158" s="120"/>
    </row>
    <row r="159" spans="3:11" s="81" customFormat="1" x14ac:dyDescent="0.2">
      <c r="C159" s="158"/>
      <c r="D159" s="158"/>
      <c r="H159" s="120"/>
      <c r="I159" s="120"/>
      <c r="J159" s="120"/>
      <c r="K159" s="120"/>
    </row>
    <row r="160" spans="3:11" s="81" customFormat="1" x14ac:dyDescent="0.2">
      <c r="C160" s="158"/>
      <c r="D160" s="158"/>
      <c r="H160" s="120"/>
      <c r="I160" s="120"/>
      <c r="J160" s="120"/>
      <c r="K160" s="120"/>
    </row>
    <row r="161" spans="3:11" s="81" customFormat="1" x14ac:dyDescent="0.2">
      <c r="C161" s="158"/>
      <c r="D161" s="158"/>
      <c r="H161" s="120"/>
      <c r="I161" s="120"/>
      <c r="J161" s="120"/>
      <c r="K161" s="120"/>
    </row>
    <row r="162" spans="3:11" s="81" customFormat="1" x14ac:dyDescent="0.2">
      <c r="C162" s="158"/>
      <c r="D162" s="158"/>
      <c r="H162" s="120"/>
      <c r="I162" s="120"/>
      <c r="J162" s="120"/>
      <c r="K162" s="120"/>
    </row>
    <row r="163" spans="3:11" s="81" customFormat="1" x14ac:dyDescent="0.2">
      <c r="C163" s="158"/>
      <c r="D163" s="158"/>
      <c r="H163" s="120"/>
      <c r="I163" s="120"/>
      <c r="J163" s="120"/>
      <c r="K163" s="120"/>
    </row>
    <row r="164" spans="3:11" s="81" customFormat="1" x14ac:dyDescent="0.2">
      <c r="C164" s="158"/>
      <c r="D164" s="158"/>
      <c r="H164" s="120"/>
      <c r="I164" s="120"/>
      <c r="J164" s="120"/>
      <c r="K164" s="120"/>
    </row>
    <row r="165" spans="3:11" s="81" customFormat="1" x14ac:dyDescent="0.2">
      <c r="C165" s="158"/>
      <c r="D165" s="158"/>
      <c r="H165" s="120"/>
      <c r="I165" s="120"/>
      <c r="J165" s="120"/>
      <c r="K165" s="120"/>
    </row>
    <row r="166" spans="3:11" s="81" customFormat="1" x14ac:dyDescent="0.2">
      <c r="C166" s="158"/>
      <c r="D166" s="158"/>
      <c r="H166" s="120"/>
      <c r="I166" s="120"/>
      <c r="J166" s="120"/>
      <c r="K166" s="120"/>
    </row>
    <row r="167" spans="3:11" s="81" customFormat="1" x14ac:dyDescent="0.2">
      <c r="C167" s="158"/>
      <c r="D167" s="158"/>
      <c r="H167" s="120"/>
      <c r="I167" s="120"/>
      <c r="J167" s="120"/>
      <c r="K167" s="120"/>
    </row>
    <row r="168" spans="3:11" s="81" customFormat="1" x14ac:dyDescent="0.2">
      <c r="C168" s="158"/>
      <c r="D168" s="158"/>
      <c r="H168" s="120"/>
      <c r="I168" s="120"/>
      <c r="J168" s="120"/>
      <c r="K168" s="120"/>
    </row>
    <row r="169" spans="3:11" s="81" customFormat="1" x14ac:dyDescent="0.2">
      <c r="C169" s="158"/>
      <c r="D169" s="158"/>
      <c r="H169" s="120"/>
      <c r="I169" s="120"/>
      <c r="J169" s="120"/>
      <c r="K169" s="120"/>
    </row>
    <row r="170" spans="3:11" s="81" customFormat="1" x14ac:dyDescent="0.2">
      <c r="C170" s="158"/>
      <c r="D170" s="158"/>
      <c r="H170" s="120"/>
      <c r="I170" s="120"/>
      <c r="J170" s="120"/>
      <c r="K170" s="120"/>
    </row>
    <row r="171" spans="3:11" s="81" customFormat="1" x14ac:dyDescent="0.2">
      <c r="C171" s="158"/>
      <c r="D171" s="158"/>
      <c r="H171" s="120"/>
      <c r="I171" s="120"/>
      <c r="J171" s="120"/>
      <c r="K171" s="120"/>
    </row>
    <row r="172" spans="3:11" s="81" customFormat="1" x14ac:dyDescent="0.2">
      <c r="C172" s="158"/>
      <c r="D172" s="158"/>
      <c r="H172" s="120"/>
      <c r="I172" s="120"/>
      <c r="J172" s="120"/>
      <c r="K172" s="120"/>
    </row>
    <row r="173" spans="3:11" s="81" customFormat="1" x14ac:dyDescent="0.2">
      <c r="C173" s="158"/>
      <c r="D173" s="158"/>
      <c r="H173" s="120"/>
      <c r="I173" s="120"/>
      <c r="J173" s="120"/>
      <c r="K173" s="120"/>
    </row>
    <row r="174" spans="3:11" s="81" customFormat="1" x14ac:dyDescent="0.2">
      <c r="C174" s="158"/>
      <c r="D174" s="158"/>
      <c r="H174" s="120"/>
      <c r="I174" s="120"/>
      <c r="J174" s="120"/>
      <c r="K174" s="120"/>
    </row>
    <row r="175" spans="3:11" s="81" customFormat="1" x14ac:dyDescent="0.2">
      <c r="C175" s="158"/>
      <c r="D175" s="158"/>
      <c r="H175" s="120"/>
      <c r="I175" s="120"/>
      <c r="J175" s="120"/>
      <c r="K175" s="120"/>
    </row>
    <row r="176" spans="3:11" s="81" customFormat="1" x14ac:dyDescent="0.2">
      <c r="C176" s="158"/>
      <c r="D176" s="158"/>
      <c r="H176" s="120"/>
      <c r="I176" s="120"/>
      <c r="J176" s="120"/>
      <c r="K176" s="120"/>
    </row>
    <row r="177" spans="3:11" s="81" customFormat="1" x14ac:dyDescent="0.2">
      <c r="C177" s="158"/>
      <c r="D177" s="158"/>
      <c r="H177" s="120"/>
      <c r="I177" s="120"/>
      <c r="J177" s="120"/>
      <c r="K177" s="120"/>
    </row>
    <row r="178" spans="3:11" s="81" customFormat="1" x14ac:dyDescent="0.2">
      <c r="C178" s="158"/>
      <c r="D178" s="158"/>
      <c r="H178" s="120"/>
      <c r="I178" s="120"/>
      <c r="J178" s="120"/>
      <c r="K178" s="120"/>
    </row>
    <row r="179" spans="3:11" s="81" customFormat="1" x14ac:dyDescent="0.2">
      <c r="C179" s="158"/>
      <c r="D179" s="158"/>
      <c r="H179" s="120"/>
      <c r="I179" s="120"/>
      <c r="J179" s="120"/>
      <c r="K179" s="120"/>
    </row>
    <row r="180" spans="3:11" s="81" customFormat="1" x14ac:dyDescent="0.2">
      <c r="C180" s="158"/>
      <c r="D180" s="158"/>
      <c r="H180" s="120"/>
      <c r="I180" s="120"/>
      <c r="J180" s="120"/>
      <c r="K180" s="120"/>
    </row>
    <row r="181" spans="3:11" s="81" customFormat="1" x14ac:dyDescent="0.2">
      <c r="C181" s="158"/>
      <c r="D181" s="158"/>
      <c r="H181" s="120"/>
      <c r="I181" s="120"/>
      <c r="J181" s="120"/>
      <c r="K181" s="120"/>
    </row>
    <row r="182" spans="3:11" s="81" customFormat="1" x14ac:dyDescent="0.2">
      <c r="C182" s="158"/>
      <c r="D182" s="158"/>
      <c r="H182" s="120"/>
      <c r="I182" s="120"/>
      <c r="J182" s="120"/>
      <c r="K182" s="120"/>
    </row>
    <row r="183" spans="3:11" s="81" customFormat="1" x14ac:dyDescent="0.2">
      <c r="C183" s="158"/>
      <c r="D183" s="158"/>
      <c r="H183" s="120"/>
      <c r="I183" s="120"/>
      <c r="J183" s="120"/>
      <c r="K183" s="120"/>
    </row>
    <row r="184" spans="3:11" s="81" customFormat="1" x14ac:dyDescent="0.2">
      <c r="C184" s="158"/>
      <c r="D184" s="158"/>
      <c r="H184" s="120"/>
      <c r="I184" s="120"/>
      <c r="J184" s="120"/>
      <c r="K184" s="120"/>
    </row>
    <row r="185" spans="3:11" s="81" customFormat="1" x14ac:dyDescent="0.2">
      <c r="C185" s="158"/>
      <c r="D185" s="158"/>
      <c r="H185" s="120"/>
      <c r="I185" s="120"/>
      <c r="J185" s="120"/>
      <c r="K185" s="120"/>
    </row>
    <row r="186" spans="3:11" s="81" customFormat="1" x14ac:dyDescent="0.2">
      <c r="C186" s="158"/>
      <c r="D186" s="158"/>
      <c r="H186" s="120"/>
      <c r="I186" s="120"/>
      <c r="J186" s="120"/>
      <c r="K186" s="120"/>
    </row>
    <row r="187" spans="3:11" s="81" customFormat="1" x14ac:dyDescent="0.2">
      <c r="C187" s="158"/>
      <c r="D187" s="158"/>
      <c r="H187" s="120"/>
      <c r="I187" s="120"/>
      <c r="J187" s="120"/>
      <c r="K187" s="120"/>
    </row>
    <row r="188" spans="3:11" s="81" customFormat="1" x14ac:dyDescent="0.2">
      <c r="C188" s="158"/>
      <c r="D188" s="158"/>
      <c r="H188" s="120"/>
      <c r="I188" s="120"/>
      <c r="J188" s="120"/>
      <c r="K188" s="120"/>
    </row>
    <row r="189" spans="3:11" s="81" customFormat="1" x14ac:dyDescent="0.2">
      <c r="C189" s="158"/>
      <c r="D189" s="158"/>
      <c r="H189" s="120"/>
      <c r="I189" s="120"/>
      <c r="J189" s="120"/>
      <c r="K189" s="120"/>
    </row>
    <row r="190" spans="3:11" s="81" customFormat="1" x14ac:dyDescent="0.2">
      <c r="C190" s="158"/>
      <c r="D190" s="158"/>
      <c r="H190" s="120"/>
      <c r="I190" s="120"/>
      <c r="J190" s="120"/>
      <c r="K190" s="120"/>
    </row>
    <row r="191" spans="3:11" s="81" customFormat="1" x14ac:dyDescent="0.2">
      <c r="C191" s="158"/>
      <c r="D191" s="158"/>
      <c r="H191" s="120"/>
      <c r="I191" s="120"/>
      <c r="J191" s="120"/>
      <c r="K191" s="120"/>
    </row>
    <row r="192" spans="3:11" s="81" customFormat="1" x14ac:dyDescent="0.2">
      <c r="C192" s="158"/>
      <c r="D192" s="158"/>
      <c r="H192" s="120"/>
      <c r="I192" s="120"/>
      <c r="J192" s="120"/>
      <c r="K192" s="120"/>
    </row>
    <row r="193" spans="3:11" s="81" customFormat="1" x14ac:dyDescent="0.2">
      <c r="C193" s="158"/>
      <c r="D193" s="158"/>
      <c r="H193" s="120"/>
      <c r="I193" s="120"/>
      <c r="J193" s="120"/>
      <c r="K193" s="120"/>
    </row>
    <row r="194" spans="3:11" s="81" customFormat="1" x14ac:dyDescent="0.2">
      <c r="C194" s="158"/>
      <c r="D194" s="158"/>
      <c r="H194" s="120"/>
      <c r="I194" s="120"/>
      <c r="J194" s="120"/>
      <c r="K194" s="120"/>
    </row>
    <row r="195" spans="3:11" s="81" customFormat="1" x14ac:dyDescent="0.2">
      <c r="C195" s="158"/>
      <c r="D195" s="158"/>
      <c r="H195" s="120"/>
      <c r="I195" s="120"/>
      <c r="J195" s="120"/>
      <c r="K195" s="120"/>
    </row>
    <row r="196" spans="3:11" s="81" customFormat="1" x14ac:dyDescent="0.2">
      <c r="C196" s="158"/>
      <c r="D196" s="158"/>
      <c r="H196" s="120"/>
      <c r="I196" s="120"/>
      <c r="J196" s="120"/>
      <c r="K196" s="120"/>
    </row>
    <row r="197" spans="3:11" s="81" customFormat="1" x14ac:dyDescent="0.2">
      <c r="C197" s="158"/>
      <c r="D197" s="158"/>
      <c r="H197" s="120"/>
      <c r="I197" s="120"/>
      <c r="J197" s="120"/>
      <c r="K197" s="120"/>
    </row>
    <row r="198" spans="3:11" s="81" customFormat="1" x14ac:dyDescent="0.2">
      <c r="C198" s="158"/>
      <c r="D198" s="158"/>
      <c r="H198" s="120"/>
      <c r="I198" s="120"/>
      <c r="J198" s="120"/>
      <c r="K198" s="120"/>
    </row>
    <row r="199" spans="3:11" s="81" customFormat="1" x14ac:dyDescent="0.2">
      <c r="C199" s="158"/>
      <c r="D199" s="158"/>
      <c r="H199" s="120"/>
      <c r="I199" s="120"/>
      <c r="J199" s="120"/>
      <c r="K199" s="120"/>
    </row>
    <row r="200" spans="3:11" s="81" customFormat="1" x14ac:dyDescent="0.2">
      <c r="C200" s="158"/>
      <c r="D200" s="158"/>
      <c r="H200" s="120"/>
      <c r="I200" s="120"/>
      <c r="J200" s="120"/>
      <c r="K200" s="120"/>
    </row>
    <row r="201" spans="3:11" s="81" customFormat="1" x14ac:dyDescent="0.2">
      <c r="C201" s="158"/>
      <c r="D201" s="158"/>
      <c r="H201" s="120"/>
      <c r="I201" s="120"/>
      <c r="J201" s="120"/>
      <c r="K201" s="120"/>
    </row>
    <row r="202" spans="3:11" s="81" customFormat="1" x14ac:dyDescent="0.2">
      <c r="C202" s="158"/>
      <c r="D202" s="158"/>
      <c r="H202" s="120"/>
      <c r="I202" s="120"/>
      <c r="J202" s="120"/>
      <c r="K202" s="120"/>
    </row>
    <row r="203" spans="3:11" s="81" customFormat="1" x14ac:dyDescent="0.2">
      <c r="C203" s="158"/>
      <c r="D203" s="158"/>
      <c r="H203" s="120"/>
      <c r="I203" s="120"/>
      <c r="J203" s="120"/>
      <c r="K203" s="120"/>
    </row>
    <row r="204" spans="3:11" s="81" customFormat="1" x14ac:dyDescent="0.2">
      <c r="C204" s="158"/>
      <c r="D204" s="158"/>
      <c r="H204" s="120"/>
      <c r="I204" s="120"/>
      <c r="J204" s="120"/>
      <c r="K204" s="120"/>
    </row>
    <row r="205" spans="3:11" s="81" customFormat="1" x14ac:dyDescent="0.2">
      <c r="C205" s="158"/>
      <c r="D205" s="158"/>
      <c r="H205" s="120"/>
      <c r="I205" s="120"/>
      <c r="J205" s="120"/>
      <c r="K205" s="120"/>
    </row>
    <row r="206" spans="3:11" s="81" customFormat="1" x14ac:dyDescent="0.2">
      <c r="C206" s="158"/>
      <c r="D206" s="158"/>
      <c r="H206" s="120"/>
      <c r="I206" s="120"/>
      <c r="J206" s="120"/>
      <c r="K206" s="120"/>
    </row>
    <row r="207" spans="3:11" s="81" customFormat="1" x14ac:dyDescent="0.2">
      <c r="C207" s="158"/>
      <c r="D207" s="158"/>
      <c r="H207" s="120"/>
      <c r="I207" s="120"/>
      <c r="J207" s="120"/>
      <c r="K207" s="120"/>
    </row>
    <row r="208" spans="3:11" s="81" customFormat="1" x14ac:dyDescent="0.2">
      <c r="C208" s="158"/>
      <c r="D208" s="158"/>
      <c r="H208" s="120"/>
      <c r="I208" s="120"/>
      <c r="J208" s="120"/>
      <c r="K208" s="120"/>
    </row>
    <row r="209" spans="3:11" s="81" customFormat="1" x14ac:dyDescent="0.2">
      <c r="C209" s="158"/>
      <c r="D209" s="158"/>
      <c r="H209" s="120"/>
      <c r="I209" s="120"/>
      <c r="J209" s="120"/>
      <c r="K209" s="120"/>
    </row>
    <row r="210" spans="3:11" s="81" customFormat="1" x14ac:dyDescent="0.2">
      <c r="C210" s="158"/>
      <c r="D210" s="158"/>
      <c r="H210" s="120"/>
      <c r="I210" s="120"/>
      <c r="J210" s="120"/>
      <c r="K210" s="120"/>
    </row>
    <row r="211" spans="3:11" s="81" customFormat="1" x14ac:dyDescent="0.2">
      <c r="C211" s="158"/>
      <c r="D211" s="158"/>
      <c r="H211" s="120"/>
      <c r="I211" s="120"/>
      <c r="J211" s="120"/>
      <c r="K211" s="120"/>
    </row>
    <row r="212" spans="3:11" s="81" customFormat="1" x14ac:dyDescent="0.2">
      <c r="C212" s="158"/>
      <c r="D212" s="158"/>
      <c r="H212" s="120"/>
      <c r="I212" s="120"/>
      <c r="J212" s="120"/>
      <c r="K212" s="120"/>
    </row>
    <row r="213" spans="3:11" s="81" customFormat="1" x14ac:dyDescent="0.2">
      <c r="C213" s="158"/>
      <c r="D213" s="158"/>
      <c r="H213" s="120"/>
      <c r="I213" s="120"/>
      <c r="J213" s="120"/>
      <c r="K213" s="120"/>
    </row>
    <row r="214" spans="3:11" s="81" customFormat="1" x14ac:dyDescent="0.2">
      <c r="C214" s="158"/>
      <c r="D214" s="158"/>
      <c r="H214" s="120"/>
      <c r="I214" s="120"/>
      <c r="J214" s="120"/>
      <c r="K214" s="120"/>
    </row>
    <row r="215" spans="3:11" s="81" customFormat="1" x14ac:dyDescent="0.2">
      <c r="C215" s="158"/>
      <c r="D215" s="158"/>
      <c r="H215" s="120"/>
      <c r="I215" s="120"/>
      <c r="J215" s="120"/>
      <c r="K215" s="120"/>
    </row>
    <row r="216" spans="3:11" s="81" customFormat="1" x14ac:dyDescent="0.2">
      <c r="C216" s="158"/>
      <c r="D216" s="158"/>
      <c r="H216" s="120"/>
      <c r="I216" s="120"/>
      <c r="J216" s="120"/>
      <c r="K216" s="120"/>
    </row>
    <row r="217" spans="3:11" s="81" customFormat="1" x14ac:dyDescent="0.2">
      <c r="C217" s="158"/>
      <c r="D217" s="158"/>
      <c r="H217" s="120"/>
      <c r="I217" s="120"/>
      <c r="J217" s="120"/>
      <c r="K217" s="120"/>
    </row>
    <row r="218" spans="3:11" s="81" customFormat="1" x14ac:dyDescent="0.2">
      <c r="C218" s="158"/>
      <c r="D218" s="158"/>
      <c r="H218" s="120"/>
      <c r="I218" s="120"/>
      <c r="J218" s="120"/>
      <c r="K218" s="120"/>
    </row>
    <row r="219" spans="3:11" s="81" customFormat="1" x14ac:dyDescent="0.2">
      <c r="C219" s="158"/>
      <c r="D219" s="158"/>
      <c r="H219" s="120"/>
      <c r="I219" s="120"/>
      <c r="J219" s="120"/>
      <c r="K219" s="120"/>
    </row>
    <row r="220" spans="3:11" s="81" customFormat="1" x14ac:dyDescent="0.2">
      <c r="C220" s="158"/>
      <c r="D220" s="158"/>
      <c r="H220" s="120"/>
      <c r="I220" s="120"/>
      <c r="J220" s="120"/>
      <c r="K220" s="120"/>
    </row>
    <row r="221" spans="3:11" s="81" customFormat="1" x14ac:dyDescent="0.2">
      <c r="C221" s="158"/>
      <c r="D221" s="158"/>
      <c r="H221" s="120"/>
      <c r="I221" s="120"/>
      <c r="J221" s="120"/>
      <c r="K221" s="120"/>
    </row>
    <row r="222" spans="3:11" s="81" customFormat="1" x14ac:dyDescent="0.2">
      <c r="C222" s="158"/>
      <c r="D222" s="158"/>
      <c r="H222" s="120"/>
      <c r="I222" s="120"/>
      <c r="J222" s="120"/>
      <c r="K222" s="120"/>
    </row>
    <row r="223" spans="3:11" s="81" customFormat="1" x14ac:dyDescent="0.2">
      <c r="C223" s="158"/>
      <c r="D223" s="158"/>
      <c r="H223" s="120"/>
      <c r="I223" s="120"/>
      <c r="J223" s="120"/>
      <c r="K223" s="120"/>
    </row>
    <row r="224" spans="3:11" s="81" customFormat="1" x14ac:dyDescent="0.2">
      <c r="C224" s="158"/>
      <c r="D224" s="158"/>
      <c r="H224" s="120"/>
      <c r="I224" s="120"/>
      <c r="J224" s="120"/>
      <c r="K224" s="120"/>
    </row>
    <row r="225" spans="3:11" s="81" customFormat="1" x14ac:dyDescent="0.2">
      <c r="C225" s="158"/>
      <c r="D225" s="158"/>
      <c r="H225" s="120"/>
      <c r="I225" s="120"/>
      <c r="J225" s="120"/>
      <c r="K225" s="120"/>
    </row>
    <row r="226" spans="3:11" s="81" customFormat="1" x14ac:dyDescent="0.2">
      <c r="C226" s="158"/>
      <c r="D226" s="158"/>
      <c r="H226" s="120"/>
      <c r="I226" s="120"/>
      <c r="J226" s="120"/>
      <c r="K226" s="120"/>
    </row>
    <row r="227" spans="3:11" s="81" customFormat="1" x14ac:dyDescent="0.2">
      <c r="C227" s="158"/>
      <c r="D227" s="158"/>
      <c r="H227" s="120"/>
      <c r="I227" s="120"/>
      <c r="J227" s="120"/>
      <c r="K227" s="120"/>
    </row>
    <row r="228" spans="3:11" s="81" customFormat="1" x14ac:dyDescent="0.2">
      <c r="C228" s="158"/>
      <c r="D228" s="158"/>
      <c r="H228" s="120"/>
      <c r="I228" s="120"/>
      <c r="J228" s="120"/>
      <c r="K228" s="120"/>
    </row>
    <row r="229" spans="3:11" s="81" customFormat="1" x14ac:dyDescent="0.2">
      <c r="C229" s="158"/>
      <c r="D229" s="158"/>
      <c r="H229" s="120"/>
      <c r="I229" s="120"/>
      <c r="J229" s="120"/>
      <c r="K229" s="120"/>
    </row>
    <row r="230" spans="3:11" s="81" customFormat="1" x14ac:dyDescent="0.2">
      <c r="C230" s="158"/>
      <c r="D230" s="158"/>
      <c r="H230" s="120"/>
      <c r="I230" s="120"/>
      <c r="J230" s="120"/>
      <c r="K230" s="120"/>
    </row>
    <row r="231" spans="3:11" s="81" customFormat="1" x14ac:dyDescent="0.2">
      <c r="C231" s="158"/>
      <c r="D231" s="158"/>
      <c r="H231" s="120"/>
      <c r="I231" s="120"/>
      <c r="J231" s="120"/>
      <c r="K231" s="120"/>
    </row>
    <row r="232" spans="3:11" s="81" customFormat="1" x14ac:dyDescent="0.2">
      <c r="C232" s="158"/>
      <c r="D232" s="158"/>
      <c r="H232" s="120"/>
      <c r="I232" s="120"/>
      <c r="J232" s="120"/>
      <c r="K232" s="120"/>
    </row>
    <row r="233" spans="3:11" s="81" customFormat="1" x14ac:dyDescent="0.2">
      <c r="C233" s="158"/>
      <c r="D233" s="158"/>
      <c r="H233" s="120"/>
      <c r="I233" s="120"/>
      <c r="J233" s="120"/>
      <c r="K233" s="120"/>
    </row>
    <row r="234" spans="3:11" s="81" customFormat="1" x14ac:dyDescent="0.2">
      <c r="C234" s="158"/>
      <c r="D234" s="158"/>
      <c r="H234" s="120"/>
      <c r="I234" s="120"/>
      <c r="J234" s="120"/>
      <c r="K234" s="120"/>
    </row>
    <row r="235" spans="3:11" s="81" customFormat="1" x14ac:dyDescent="0.2">
      <c r="C235" s="158"/>
      <c r="D235" s="158"/>
      <c r="H235" s="120"/>
      <c r="I235" s="120"/>
      <c r="J235" s="120"/>
      <c r="K235" s="120"/>
    </row>
    <row r="236" spans="3:11" s="81" customFormat="1" x14ac:dyDescent="0.2">
      <c r="C236" s="158"/>
      <c r="D236" s="158"/>
      <c r="H236" s="120"/>
      <c r="I236" s="120"/>
      <c r="J236" s="120"/>
      <c r="K236" s="120"/>
    </row>
    <row r="237" spans="3:11" s="81" customFormat="1" x14ac:dyDescent="0.2">
      <c r="C237" s="158"/>
      <c r="D237" s="158"/>
      <c r="H237" s="120"/>
      <c r="I237" s="120"/>
      <c r="J237" s="120"/>
      <c r="K237" s="120"/>
    </row>
    <row r="238" spans="3:11" s="81" customFormat="1" x14ac:dyDescent="0.2">
      <c r="C238" s="158"/>
      <c r="D238" s="158"/>
      <c r="H238" s="120"/>
      <c r="I238" s="120"/>
      <c r="J238" s="120"/>
      <c r="K238" s="120"/>
    </row>
    <row r="239" spans="3:11" s="81" customFormat="1" x14ac:dyDescent="0.2">
      <c r="C239" s="158"/>
      <c r="D239" s="158"/>
      <c r="H239" s="120"/>
      <c r="I239" s="120"/>
      <c r="J239" s="120"/>
      <c r="K239" s="120"/>
    </row>
    <row r="240" spans="3:11" s="81" customFormat="1" x14ac:dyDescent="0.2">
      <c r="C240" s="158"/>
      <c r="D240" s="158"/>
      <c r="H240" s="120"/>
      <c r="I240" s="120"/>
      <c r="J240" s="120"/>
      <c r="K240" s="120"/>
    </row>
    <row r="241" spans="3:11" s="81" customFormat="1" x14ac:dyDescent="0.2">
      <c r="C241" s="158"/>
      <c r="D241" s="158"/>
      <c r="H241" s="120"/>
      <c r="I241" s="120"/>
      <c r="J241" s="120"/>
      <c r="K241" s="120"/>
    </row>
    <row r="242" spans="3:11" s="81" customFormat="1" x14ac:dyDescent="0.2">
      <c r="C242" s="158"/>
      <c r="D242" s="158"/>
      <c r="H242" s="120"/>
      <c r="I242" s="120"/>
      <c r="J242" s="120"/>
      <c r="K242" s="120"/>
    </row>
    <row r="243" spans="3:11" s="81" customFormat="1" x14ac:dyDescent="0.2">
      <c r="C243" s="158"/>
      <c r="D243" s="158"/>
      <c r="H243" s="120"/>
      <c r="I243" s="120"/>
      <c r="J243" s="120"/>
      <c r="K243" s="120"/>
    </row>
    <row r="244" spans="3:11" s="81" customFormat="1" x14ac:dyDescent="0.2">
      <c r="C244" s="158"/>
      <c r="D244" s="158"/>
      <c r="H244" s="120"/>
      <c r="I244" s="120"/>
      <c r="J244" s="120"/>
      <c r="K244" s="120"/>
    </row>
    <row r="245" spans="3:11" s="81" customFormat="1" x14ac:dyDescent="0.2">
      <c r="C245" s="158"/>
      <c r="D245" s="158"/>
      <c r="H245" s="120"/>
      <c r="I245" s="120"/>
      <c r="J245" s="120"/>
      <c r="K245" s="120"/>
    </row>
    <row r="246" spans="3:11" s="81" customFormat="1" x14ac:dyDescent="0.2">
      <c r="C246" s="158"/>
      <c r="D246" s="158"/>
      <c r="H246" s="120"/>
      <c r="I246" s="120"/>
      <c r="J246" s="120"/>
      <c r="K246" s="120"/>
    </row>
    <row r="247" spans="3:11" s="81" customFormat="1" x14ac:dyDescent="0.2">
      <c r="C247" s="158"/>
      <c r="D247" s="158"/>
      <c r="H247" s="120"/>
      <c r="I247" s="120"/>
      <c r="J247" s="120"/>
      <c r="K247" s="120"/>
    </row>
    <row r="248" spans="3:11" s="81" customFormat="1" x14ac:dyDescent="0.2">
      <c r="C248" s="158"/>
      <c r="D248" s="158"/>
      <c r="H248" s="120"/>
      <c r="I248" s="120"/>
      <c r="J248" s="120"/>
      <c r="K248" s="120"/>
    </row>
    <row r="249" spans="3:11" s="81" customFormat="1" x14ac:dyDescent="0.2">
      <c r="C249" s="158"/>
      <c r="D249" s="158"/>
      <c r="H249" s="120"/>
      <c r="I249" s="120"/>
      <c r="J249" s="120"/>
      <c r="K249" s="120"/>
    </row>
    <row r="250" spans="3:11" s="81" customFormat="1" x14ac:dyDescent="0.2">
      <c r="C250" s="158"/>
      <c r="D250" s="158"/>
      <c r="H250" s="120"/>
      <c r="I250" s="120"/>
      <c r="J250" s="120"/>
      <c r="K250" s="120"/>
    </row>
    <row r="251" spans="3:11" s="81" customFormat="1" x14ac:dyDescent="0.2">
      <c r="C251" s="158"/>
      <c r="D251" s="158"/>
      <c r="H251" s="120"/>
      <c r="I251" s="120"/>
      <c r="J251" s="120"/>
      <c r="K251" s="120"/>
    </row>
    <row r="252" spans="3:11" s="81" customFormat="1" x14ac:dyDescent="0.2">
      <c r="C252" s="158"/>
      <c r="D252" s="158"/>
      <c r="H252" s="120"/>
      <c r="I252" s="120"/>
      <c r="J252" s="120"/>
      <c r="K252" s="120"/>
    </row>
    <row r="253" spans="3:11" s="81" customFormat="1" x14ac:dyDescent="0.2">
      <c r="C253" s="158"/>
      <c r="D253" s="158"/>
      <c r="H253" s="120"/>
      <c r="I253" s="120"/>
      <c r="J253" s="120"/>
      <c r="K253" s="120"/>
    </row>
    <row r="254" spans="3:11" s="81" customFormat="1" x14ac:dyDescent="0.2">
      <c r="C254" s="158"/>
      <c r="D254" s="158"/>
      <c r="H254" s="120"/>
      <c r="I254" s="120"/>
      <c r="J254" s="120"/>
      <c r="K254" s="120"/>
    </row>
    <row r="255" spans="3:11" s="81" customFormat="1" x14ac:dyDescent="0.2">
      <c r="C255" s="158"/>
      <c r="D255" s="158"/>
      <c r="H255" s="120"/>
      <c r="I255" s="120"/>
      <c r="J255" s="120"/>
      <c r="K255" s="120"/>
    </row>
    <row r="256" spans="3:11" s="81" customFormat="1" x14ac:dyDescent="0.2">
      <c r="C256" s="158"/>
      <c r="D256" s="158"/>
      <c r="H256" s="120"/>
      <c r="I256" s="120"/>
      <c r="J256" s="120"/>
      <c r="K256" s="120"/>
    </row>
    <row r="257" spans="3:11" s="81" customFormat="1" x14ac:dyDescent="0.2">
      <c r="C257" s="158"/>
      <c r="D257" s="158"/>
      <c r="H257" s="120"/>
      <c r="I257" s="120"/>
      <c r="J257" s="120"/>
      <c r="K257" s="120"/>
    </row>
    <row r="258" spans="3:11" s="81" customFormat="1" x14ac:dyDescent="0.2">
      <c r="C258" s="158"/>
      <c r="D258" s="158"/>
      <c r="H258" s="120"/>
      <c r="I258" s="120"/>
      <c r="J258" s="120"/>
      <c r="K258" s="120"/>
    </row>
    <row r="259" spans="3:11" s="81" customFormat="1" x14ac:dyDescent="0.2">
      <c r="C259" s="158"/>
      <c r="D259" s="158"/>
      <c r="H259" s="120"/>
      <c r="I259" s="120"/>
      <c r="J259" s="120"/>
      <c r="K259" s="120"/>
    </row>
    <row r="260" spans="3:11" s="81" customFormat="1" x14ac:dyDescent="0.2">
      <c r="C260" s="158"/>
      <c r="D260" s="158"/>
      <c r="H260" s="120"/>
      <c r="I260" s="120"/>
      <c r="J260" s="120"/>
      <c r="K260" s="120"/>
    </row>
    <row r="261" spans="3:11" s="81" customFormat="1" x14ac:dyDescent="0.2">
      <c r="C261" s="158"/>
      <c r="D261" s="158"/>
      <c r="H261" s="120"/>
      <c r="I261" s="120"/>
      <c r="J261" s="120"/>
      <c r="K261" s="120"/>
    </row>
    <row r="262" spans="3:11" s="81" customFormat="1" x14ac:dyDescent="0.2">
      <c r="C262" s="158"/>
      <c r="D262" s="158"/>
      <c r="H262" s="120"/>
      <c r="I262" s="120"/>
      <c r="J262" s="120"/>
      <c r="K262" s="120"/>
    </row>
    <row r="263" spans="3:11" s="81" customFormat="1" x14ac:dyDescent="0.2">
      <c r="C263" s="158"/>
      <c r="D263" s="158"/>
      <c r="H263" s="120"/>
      <c r="I263" s="120"/>
      <c r="J263" s="120"/>
      <c r="K263" s="120"/>
    </row>
    <row r="264" spans="3:11" s="81" customFormat="1" x14ac:dyDescent="0.2">
      <c r="C264" s="158"/>
      <c r="D264" s="158"/>
      <c r="H264" s="120"/>
      <c r="I264" s="120"/>
      <c r="J264" s="120"/>
      <c r="K264" s="120"/>
    </row>
    <row r="265" spans="3:11" s="81" customFormat="1" x14ac:dyDescent="0.2">
      <c r="C265" s="158"/>
      <c r="D265" s="158"/>
      <c r="H265" s="120"/>
      <c r="I265" s="120"/>
      <c r="J265" s="120"/>
      <c r="K265" s="120"/>
    </row>
    <row r="266" spans="3:11" s="81" customFormat="1" x14ac:dyDescent="0.2">
      <c r="C266" s="158"/>
      <c r="D266" s="158"/>
      <c r="H266" s="120"/>
      <c r="I266" s="120"/>
      <c r="J266" s="120"/>
      <c r="K266" s="120"/>
    </row>
    <row r="267" spans="3:11" s="81" customFormat="1" x14ac:dyDescent="0.2">
      <c r="C267" s="158"/>
      <c r="D267" s="158"/>
      <c r="H267" s="120"/>
      <c r="I267" s="120"/>
      <c r="J267" s="120"/>
      <c r="K267" s="120"/>
    </row>
    <row r="268" spans="3:11" s="81" customFormat="1" x14ac:dyDescent="0.2">
      <c r="C268" s="158"/>
      <c r="D268" s="158"/>
      <c r="H268" s="120"/>
      <c r="I268" s="120"/>
      <c r="J268" s="120"/>
      <c r="K268" s="120"/>
    </row>
    <row r="269" spans="3:11" s="81" customFormat="1" x14ac:dyDescent="0.2">
      <c r="C269" s="158"/>
      <c r="D269" s="158"/>
      <c r="H269" s="120"/>
      <c r="I269" s="120"/>
      <c r="J269" s="120"/>
      <c r="K269" s="120"/>
    </row>
    <row r="270" spans="3:11" s="81" customFormat="1" x14ac:dyDescent="0.2">
      <c r="C270" s="158"/>
      <c r="D270" s="158"/>
      <c r="H270" s="120"/>
      <c r="I270" s="120"/>
      <c r="J270" s="120"/>
      <c r="K270" s="120"/>
    </row>
    <row r="271" spans="3:11" s="81" customFormat="1" x14ac:dyDescent="0.2">
      <c r="C271" s="158"/>
      <c r="D271" s="158"/>
      <c r="H271" s="120"/>
      <c r="I271" s="120"/>
      <c r="J271" s="120"/>
      <c r="K271" s="120"/>
    </row>
    <row r="272" spans="3:11" s="81" customFormat="1" x14ac:dyDescent="0.2">
      <c r="C272" s="158"/>
      <c r="D272" s="158"/>
      <c r="H272" s="120"/>
      <c r="I272" s="120"/>
      <c r="J272" s="120"/>
      <c r="K272" s="120"/>
    </row>
    <row r="273" spans="3:11" s="81" customFormat="1" x14ac:dyDescent="0.2">
      <c r="C273" s="158"/>
      <c r="D273" s="158"/>
      <c r="H273" s="120"/>
      <c r="I273" s="120"/>
      <c r="J273" s="120"/>
      <c r="K273" s="120"/>
    </row>
    <row r="274" spans="3:11" s="81" customFormat="1" x14ac:dyDescent="0.2">
      <c r="C274" s="158"/>
      <c r="D274" s="158"/>
      <c r="H274" s="120"/>
      <c r="I274" s="120"/>
      <c r="J274" s="120"/>
      <c r="K274" s="120"/>
    </row>
    <row r="275" spans="3:11" s="81" customFormat="1" x14ac:dyDescent="0.2">
      <c r="C275" s="158"/>
      <c r="D275" s="158"/>
      <c r="H275" s="120"/>
      <c r="I275" s="120"/>
      <c r="J275" s="120"/>
      <c r="K275" s="120"/>
    </row>
    <row r="276" spans="3:11" s="81" customFormat="1" x14ac:dyDescent="0.2">
      <c r="C276" s="158"/>
      <c r="D276" s="158"/>
      <c r="H276" s="120"/>
      <c r="I276" s="120"/>
      <c r="J276" s="120"/>
      <c r="K276" s="120"/>
    </row>
    <row r="277" spans="3:11" s="81" customFormat="1" x14ac:dyDescent="0.2">
      <c r="C277" s="158"/>
      <c r="D277" s="158"/>
      <c r="H277" s="120"/>
      <c r="I277" s="120"/>
      <c r="J277" s="120"/>
      <c r="K277" s="120"/>
    </row>
    <row r="278" spans="3:11" s="81" customFormat="1" x14ac:dyDescent="0.2">
      <c r="C278" s="158"/>
      <c r="D278" s="158"/>
      <c r="H278" s="120"/>
      <c r="I278" s="120"/>
      <c r="J278" s="120"/>
      <c r="K278" s="120"/>
    </row>
    <row r="279" spans="3:11" s="81" customFormat="1" x14ac:dyDescent="0.2">
      <c r="C279" s="158"/>
      <c r="D279" s="158"/>
      <c r="H279" s="120"/>
      <c r="I279" s="120"/>
      <c r="J279" s="120"/>
      <c r="K279" s="120"/>
    </row>
    <row r="280" spans="3:11" s="81" customFormat="1" x14ac:dyDescent="0.2">
      <c r="C280" s="158"/>
      <c r="D280" s="158"/>
      <c r="H280" s="120"/>
      <c r="I280" s="120"/>
      <c r="J280" s="120"/>
      <c r="K280" s="120"/>
    </row>
    <row r="281" spans="3:11" s="81" customFormat="1" x14ac:dyDescent="0.2">
      <c r="C281" s="158"/>
      <c r="D281" s="158"/>
      <c r="H281" s="120"/>
      <c r="I281" s="120"/>
      <c r="J281" s="120"/>
      <c r="K281" s="120"/>
    </row>
    <row r="282" spans="3:11" s="81" customFormat="1" x14ac:dyDescent="0.2">
      <c r="C282" s="158"/>
      <c r="D282" s="158"/>
      <c r="H282" s="120"/>
      <c r="I282" s="120"/>
      <c r="J282" s="120"/>
      <c r="K282" s="120"/>
    </row>
    <row r="283" spans="3:11" s="81" customFormat="1" x14ac:dyDescent="0.2">
      <c r="C283" s="158"/>
      <c r="D283" s="158"/>
      <c r="H283" s="120"/>
      <c r="I283" s="120"/>
      <c r="J283" s="120"/>
      <c r="K283" s="120"/>
    </row>
    <row r="284" spans="3:11" s="81" customFormat="1" x14ac:dyDescent="0.2">
      <c r="C284" s="158"/>
      <c r="D284" s="158"/>
      <c r="H284" s="120"/>
      <c r="I284" s="120"/>
      <c r="J284" s="120"/>
      <c r="K284" s="120"/>
    </row>
    <row r="285" spans="3:11" s="81" customFormat="1" x14ac:dyDescent="0.2">
      <c r="C285" s="158"/>
      <c r="D285" s="158"/>
      <c r="H285" s="120"/>
      <c r="I285" s="120"/>
      <c r="J285" s="120"/>
      <c r="K285" s="120"/>
    </row>
    <row r="286" spans="3:11" s="81" customFormat="1" x14ac:dyDescent="0.2">
      <c r="C286" s="158"/>
      <c r="D286" s="158"/>
      <c r="H286" s="120"/>
      <c r="I286" s="120"/>
      <c r="J286" s="120"/>
      <c r="K286" s="120"/>
    </row>
    <row r="287" spans="3:11" s="81" customFormat="1" x14ac:dyDescent="0.2">
      <c r="C287" s="158"/>
      <c r="D287" s="158"/>
      <c r="H287" s="120"/>
      <c r="I287" s="120"/>
      <c r="J287" s="120"/>
      <c r="K287" s="120"/>
    </row>
    <row r="288" spans="3:11" s="81" customFormat="1" x14ac:dyDescent="0.2">
      <c r="C288" s="158"/>
      <c r="D288" s="158"/>
      <c r="H288" s="120"/>
      <c r="I288" s="120"/>
      <c r="J288" s="120"/>
      <c r="K288" s="120"/>
    </row>
    <row r="289" spans="3:11" s="81" customFormat="1" x14ac:dyDescent="0.2">
      <c r="C289" s="158"/>
      <c r="D289" s="158"/>
      <c r="H289" s="120"/>
      <c r="I289" s="120"/>
      <c r="J289" s="120"/>
      <c r="K289" s="120"/>
    </row>
    <row r="290" spans="3:11" s="81" customFormat="1" x14ac:dyDescent="0.2">
      <c r="C290" s="158"/>
      <c r="D290" s="158"/>
      <c r="H290" s="120"/>
      <c r="I290" s="120"/>
      <c r="J290" s="120"/>
      <c r="K290" s="120"/>
    </row>
    <row r="291" spans="3:11" s="81" customFormat="1" x14ac:dyDescent="0.2">
      <c r="C291" s="158"/>
      <c r="D291" s="158"/>
      <c r="H291" s="120"/>
      <c r="I291" s="120"/>
      <c r="J291" s="120"/>
      <c r="K291" s="120"/>
    </row>
    <row r="292" spans="3:11" s="81" customFormat="1" x14ac:dyDescent="0.2">
      <c r="C292" s="158"/>
      <c r="D292" s="158"/>
      <c r="H292" s="120"/>
      <c r="I292" s="120"/>
      <c r="J292" s="120"/>
      <c r="K292" s="120"/>
    </row>
    <row r="293" spans="3:11" s="81" customFormat="1" x14ac:dyDescent="0.2">
      <c r="C293" s="158"/>
      <c r="D293" s="158"/>
    </row>
    <row r="294" spans="3:11" s="81" customFormat="1" x14ac:dyDescent="0.2">
      <c r="C294" s="158"/>
      <c r="D294" s="158"/>
    </row>
    <row r="295" spans="3:11" s="81" customFormat="1" x14ac:dyDescent="0.2">
      <c r="C295" s="158"/>
      <c r="D295" s="158"/>
    </row>
    <row r="296" spans="3:11" s="81" customFormat="1" x14ac:dyDescent="0.2">
      <c r="C296" s="158"/>
      <c r="D296" s="158"/>
    </row>
    <row r="297" spans="3:11" s="81" customFormat="1" x14ac:dyDescent="0.2">
      <c r="C297" s="158"/>
      <c r="D297" s="158"/>
    </row>
    <row r="298" spans="3:11" s="81" customFormat="1" x14ac:dyDescent="0.2">
      <c r="C298" s="158"/>
      <c r="D298" s="158"/>
    </row>
    <row r="299" spans="3:11" s="81" customFormat="1" x14ac:dyDescent="0.2">
      <c r="C299" s="158"/>
      <c r="D299" s="158"/>
    </row>
    <row r="300" spans="3:11" s="81" customFormat="1" x14ac:dyDescent="0.2">
      <c r="C300" s="158"/>
      <c r="D300" s="158"/>
    </row>
    <row r="301" spans="3:11" s="81" customFormat="1" x14ac:dyDescent="0.2">
      <c r="C301" s="158"/>
      <c r="D301" s="158"/>
    </row>
    <row r="302" spans="3:11" s="81" customFormat="1" x14ac:dyDescent="0.2">
      <c r="C302" s="158"/>
      <c r="D302" s="158"/>
    </row>
    <row r="303" spans="3:11" s="81" customFormat="1" x14ac:dyDescent="0.2">
      <c r="C303" s="158"/>
      <c r="D303" s="158"/>
    </row>
    <row r="304" spans="3:11" s="81" customFormat="1" x14ac:dyDescent="0.2">
      <c r="C304" s="158"/>
      <c r="D304" s="158"/>
    </row>
    <row r="305" spans="3:4" s="81" customFormat="1" x14ac:dyDescent="0.2">
      <c r="C305" s="158"/>
      <c r="D305" s="158"/>
    </row>
    <row r="306" spans="3:4" s="81" customFormat="1" x14ac:dyDescent="0.2">
      <c r="C306" s="158"/>
      <c r="D306" s="158"/>
    </row>
    <row r="307" spans="3:4" s="81" customFormat="1" x14ac:dyDescent="0.2">
      <c r="C307" s="158"/>
      <c r="D307" s="158"/>
    </row>
    <row r="308" spans="3:4" s="81" customFormat="1" x14ac:dyDescent="0.2">
      <c r="C308" s="158"/>
      <c r="D308" s="158"/>
    </row>
    <row r="309" spans="3:4" s="81" customFormat="1" x14ac:dyDescent="0.2">
      <c r="C309" s="158"/>
      <c r="D309" s="158"/>
    </row>
    <row r="310" spans="3:4" s="81" customFormat="1" x14ac:dyDescent="0.2">
      <c r="C310" s="158"/>
      <c r="D310" s="158"/>
    </row>
    <row r="311" spans="3:4" s="81" customFormat="1" x14ac:dyDescent="0.2">
      <c r="C311" s="158"/>
      <c r="D311" s="158"/>
    </row>
    <row r="312" spans="3:4" s="81" customFormat="1" x14ac:dyDescent="0.2">
      <c r="C312" s="158"/>
      <c r="D312" s="158"/>
    </row>
    <row r="313" spans="3:4" s="81" customFormat="1" x14ac:dyDescent="0.2">
      <c r="C313" s="158"/>
      <c r="D313" s="158"/>
    </row>
    <row r="314" spans="3:4" s="81" customFormat="1" x14ac:dyDescent="0.2">
      <c r="C314" s="158"/>
      <c r="D314" s="158"/>
    </row>
    <row r="315" spans="3:4" s="81" customFormat="1" x14ac:dyDescent="0.2">
      <c r="C315" s="158"/>
      <c r="D315" s="158"/>
    </row>
  </sheetData>
  <mergeCells count="45">
    <mergeCell ref="C75:D75"/>
    <mergeCell ref="C77:D77"/>
    <mergeCell ref="C78:D78"/>
    <mergeCell ref="C81:D81"/>
    <mergeCell ref="C66:D66"/>
    <mergeCell ref="C68:D68"/>
    <mergeCell ref="C69:D69"/>
    <mergeCell ref="C70:D70"/>
    <mergeCell ref="C72:D72"/>
    <mergeCell ref="C73:D73"/>
    <mergeCell ref="B43:B44"/>
    <mergeCell ref="A55:A60"/>
    <mergeCell ref="A61:D61"/>
    <mergeCell ref="C63:D63"/>
    <mergeCell ref="C64:D64"/>
    <mergeCell ref="C65:D65"/>
    <mergeCell ref="A24:A25"/>
    <mergeCell ref="A26:A54"/>
    <mergeCell ref="B26:B27"/>
    <mergeCell ref="C26:C27"/>
    <mergeCell ref="B28:B42"/>
    <mergeCell ref="C28:C29"/>
    <mergeCell ref="C32:C33"/>
    <mergeCell ref="C34:C35"/>
    <mergeCell ref="C36:C37"/>
    <mergeCell ref="C38:C39"/>
    <mergeCell ref="J8:J9"/>
    <mergeCell ref="K8:K9"/>
    <mergeCell ref="A10:A15"/>
    <mergeCell ref="B12:D12"/>
    <mergeCell ref="B15:D15"/>
    <mergeCell ref="A16:A22"/>
    <mergeCell ref="B16:B18"/>
    <mergeCell ref="C16:C17"/>
    <mergeCell ref="B19:B2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conditionalFormatting sqref="F10:F81">
    <cfRule type="cellIs" dxfId="1" priority="2" operator="lessThan">
      <formula>0</formula>
    </cfRule>
  </conditionalFormatting>
  <conditionalFormatting sqref="F28">
    <cfRule type="cellIs" dxfId="0" priority="1" operator="lessThan">
      <formula>0</formula>
    </cfRule>
  </conditionalFormatting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SEÇÕES</vt:lpstr>
      <vt:lpstr>SEÇÕES!Area_de_impressao</vt:lpstr>
      <vt:lpstr>SEÇÕES!Titulos_de_impressao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2023-01-26T21:27:03Z</dcterms:created>
  <dcterms:modified xsi:type="dcterms:W3CDTF">2023-01-26T21:27:18Z</dcterms:modified>
</cp:coreProperties>
</file>