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9 - Setembro\Publicacao internet TRF\Anexo I\090015\"/>
    </mc:Choice>
  </mc:AlternateContent>
  <bookViews>
    <workbookView xWindow="-12" yWindow="108" windowWidth="14520" windowHeight="12348" tabRatio="996" firstSheet="8" activeTab="8"/>
  </bookViews>
  <sheets>
    <sheet name="Anexo I - Jan" sheetId="2" r:id="rId1"/>
    <sheet name="Anexo I - Fev" sheetId="3" r:id="rId2"/>
    <sheet name="Anexo I - Mar" sheetId="13" r:id="rId3"/>
    <sheet name="Anexo I - Abr" sheetId="12" r:id="rId4"/>
    <sheet name="Anexo I - Mai" sheetId="11" r:id="rId5"/>
    <sheet name="Anexo I - Jun" sheetId="10" r:id="rId6"/>
    <sheet name="Anexo I - Jul" sheetId="9" r:id="rId7"/>
    <sheet name="Anexo I - Ago" sheetId="8" r:id="rId8"/>
    <sheet name="Anexo I - Set" sheetId="21" r:id="rId9"/>
    <sheet name="Anexo I - Out" sheetId="6" r:id="rId10"/>
    <sheet name="Anexo I - Nov" sheetId="5" r:id="rId11"/>
    <sheet name="Anexo I - Dez" sheetId="4" r:id="rId12"/>
    <sheet name="Anexo I - RP" sheetId="17" r:id="rId13"/>
    <sheet name="Financeiro - Access" sheetId="18" r:id="rId14"/>
    <sheet name="TesGer-Jan" sheetId="22" r:id="rId15"/>
    <sheet name="TesGer-Fev" sheetId="23" r:id="rId16"/>
    <sheet name="TesGer-Mar" sheetId="24" r:id="rId17"/>
    <sheet name="TesGer-Abr" sheetId="25" r:id="rId18"/>
    <sheet name="TesGer-Mai" sheetId="26" r:id="rId19"/>
    <sheet name="TesGer-Jun" sheetId="27" r:id="rId20"/>
    <sheet name="TesGer-Jul" sheetId="28" r:id="rId21"/>
    <sheet name="TesGer-Ago" sheetId="29" r:id="rId22"/>
    <sheet name="TesGer-Set" sheetId="30" r:id="rId23"/>
    <sheet name="TesGer-Out" sheetId="31" r:id="rId24"/>
    <sheet name="TesGer-Nov" sheetId="32" r:id="rId25"/>
    <sheet name="TesGer-Dez" sheetId="33" r:id="rId26"/>
    <sheet name="TesGer-Restos" sheetId="34" r:id="rId27"/>
  </sheets>
  <definedNames>
    <definedName name="_xlnm.Print_Area" localSheetId="3">'Anexo I - Abr'!$A$1:$C$84</definedName>
    <definedName name="_xlnm.Print_Area" localSheetId="7">'Anexo I - Ago'!$A$1:$C$84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Jan'!$A$1:$C$84</definedName>
    <definedName name="_xlnm.Print_Area" localSheetId="6">'Anexo I - Jul'!$A$1:$C$84</definedName>
    <definedName name="_xlnm.Print_Area" localSheetId="5">'Anexo I - Jun'!$A$1:$C$84</definedName>
    <definedName name="_xlnm.Print_Area" localSheetId="4">'Anexo I - Mai'!$A$1:$C$84</definedName>
    <definedName name="_xlnm.Print_Area" localSheetId="2">'Anexo I - Mar'!$A$1:$C$84</definedName>
    <definedName name="_xlnm.Print_Area" localSheetId="10">'Anexo I - Nov'!$A$1:$C$84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Set'!$A$1:$C$84</definedName>
    <definedName name="Consulta_de_Banco_de_dados_do_MS_Access_1" localSheetId="13">'Financeiro - Access'!#REF!</definedName>
    <definedName name="Consulta_de_Banco_de_dados_MS_Access_1" localSheetId="13">'Financeiro - Access'!#REF!</definedName>
    <definedName name="Repasse_SJMS___2013" localSheetId="13" hidden="1">'Financeiro - Access'!$A$1:$R$5</definedName>
  </definedNames>
  <calcPr calcId="162913"/>
</workbook>
</file>

<file path=xl/calcChain.xml><?xml version="1.0" encoding="utf-8"?>
<calcChain xmlns="http://schemas.openxmlformats.org/spreadsheetml/2006/main">
  <c r="D2" i="30" l="1"/>
  <c r="C14" i="21" s="1"/>
  <c r="E30" i="30"/>
  <c r="E27" i="30"/>
  <c r="E26" i="30"/>
  <c r="E3" i="30"/>
  <c r="C72" i="21"/>
  <c r="C71" i="21"/>
  <c r="C70" i="21"/>
  <c r="C57" i="21"/>
  <c r="C47" i="21"/>
  <c r="C45" i="21"/>
  <c r="C44" i="21"/>
  <c r="C43" i="21"/>
  <c r="C42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15" i="21"/>
  <c r="C13" i="21"/>
  <c r="G65" i="8" l="1"/>
  <c r="G58" i="8"/>
  <c r="G48" i="8"/>
  <c r="D2" i="29"/>
  <c r="D74" i="8" l="1"/>
  <c r="E65" i="8"/>
  <c r="D48" i="8"/>
  <c r="E29" i="29"/>
  <c r="E26" i="29"/>
  <c r="E3" i="29"/>
  <c r="D17" i="8" s="1"/>
  <c r="C72" i="8"/>
  <c r="C71" i="8"/>
  <c r="C70" i="8"/>
  <c r="C47" i="8"/>
  <c r="C45" i="8"/>
  <c r="C44" i="8"/>
  <c r="C43" i="8"/>
  <c r="C42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15" i="8"/>
  <c r="C14" i="8"/>
  <c r="C13" i="8"/>
  <c r="D6" i="28" l="1"/>
  <c r="C25" i="9"/>
  <c r="D74" i="9"/>
  <c r="D17" i="9"/>
  <c r="E74" i="9"/>
  <c r="E65" i="9"/>
  <c r="E58" i="9"/>
  <c r="G17" i="9"/>
  <c r="E17" i="9"/>
  <c r="E28" i="28"/>
  <c r="C72" i="9"/>
  <c r="C71" i="9"/>
  <c r="C70" i="9"/>
  <c r="C47" i="9"/>
  <c r="C45" i="9"/>
  <c r="C44" i="9"/>
  <c r="C43" i="9"/>
  <c r="C42" i="9"/>
  <c r="C40" i="9"/>
  <c r="C39" i="9"/>
  <c r="C38" i="9"/>
  <c r="C36" i="9"/>
  <c r="C35" i="9"/>
  <c r="C34" i="9"/>
  <c r="C33" i="9"/>
  <c r="C32" i="9"/>
  <c r="C31" i="9"/>
  <c r="C30" i="9"/>
  <c r="C29" i="9"/>
  <c r="C28" i="9"/>
  <c r="C27" i="9"/>
  <c r="C26" i="9"/>
  <c r="C24" i="9"/>
  <c r="C23" i="9"/>
  <c r="C15" i="9" l="1"/>
  <c r="C14" i="9"/>
  <c r="C13" i="9"/>
  <c r="E25" i="28"/>
  <c r="D48" i="9" s="1"/>
  <c r="E3" i="28"/>
  <c r="G48" i="10" l="1"/>
  <c r="G17" i="10"/>
  <c r="C45" i="10"/>
  <c r="C44" i="10"/>
  <c r="C43" i="10"/>
  <c r="C42" i="10"/>
  <c r="D74" i="10"/>
  <c r="D48" i="10"/>
  <c r="D17" i="10"/>
  <c r="F28" i="27"/>
  <c r="F25" i="27"/>
  <c r="F3" i="27"/>
  <c r="C72" i="10"/>
  <c r="C71" i="10"/>
  <c r="C70" i="10"/>
  <c r="C47" i="10"/>
  <c r="C40" i="10"/>
  <c r="C39" i="10"/>
  <c r="C38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15" i="10"/>
  <c r="C14" i="10"/>
  <c r="C13" i="10"/>
  <c r="D48" i="12" l="1"/>
  <c r="E48" i="12" s="1"/>
  <c r="D17" i="11"/>
  <c r="F25" i="26"/>
  <c r="D74" i="11" s="1"/>
  <c r="F23" i="26"/>
  <c r="D48" i="11" s="1"/>
  <c r="F3" i="26"/>
  <c r="C71" i="11"/>
  <c r="C70" i="11"/>
  <c r="C47" i="11"/>
  <c r="C45" i="11"/>
  <c r="C43" i="11"/>
  <c r="C40" i="11"/>
  <c r="C39" i="11"/>
  <c r="C38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15" i="11"/>
  <c r="C14" i="11"/>
  <c r="C13" i="11"/>
  <c r="D74" i="12" l="1"/>
  <c r="G65" i="12"/>
  <c r="E65" i="12"/>
  <c r="G58" i="12"/>
  <c r="G48" i="12"/>
  <c r="D17" i="12"/>
  <c r="G17" i="12"/>
  <c r="C71" i="12"/>
  <c r="C70" i="12"/>
  <c r="C47" i="12"/>
  <c r="C45" i="12"/>
  <c r="C43" i="12"/>
  <c r="C40" i="12"/>
  <c r="C39" i="12"/>
  <c r="C38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15" i="12"/>
  <c r="C14" i="12"/>
  <c r="C13" i="12"/>
  <c r="F25" i="25"/>
  <c r="F23" i="25"/>
  <c r="F3" i="25"/>
  <c r="D22" i="24"/>
  <c r="F3" i="24"/>
  <c r="F22" i="24"/>
  <c r="F24" i="24"/>
  <c r="C13" i="13"/>
  <c r="C14" i="13"/>
  <c r="C15" i="13"/>
  <c r="C47" i="13" l="1"/>
  <c r="D74" i="13"/>
  <c r="D48" i="13"/>
  <c r="D17" i="13"/>
  <c r="C71" i="13"/>
  <c r="C70" i="13"/>
  <c r="C45" i="13"/>
  <c r="C43" i="13"/>
  <c r="C40" i="13"/>
  <c r="C38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D48" i="3" l="1"/>
  <c r="E22" i="23"/>
  <c r="D74" i="3" s="1"/>
  <c r="E20" i="23"/>
  <c r="E3" i="23"/>
  <c r="D17" i="3" s="1"/>
  <c r="C71" i="3"/>
  <c r="C70" i="3"/>
  <c r="C47" i="3"/>
  <c r="C43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15" i="3"/>
  <c r="C14" i="3"/>
  <c r="C13" i="3"/>
  <c r="E11" i="22" l="1"/>
  <c r="D74" i="2" s="1"/>
  <c r="E9" i="22"/>
  <c r="D48" i="2" s="1"/>
  <c r="E3" i="22"/>
  <c r="D17" i="2" s="1"/>
  <c r="C71" i="2" l="1"/>
  <c r="C70" i="2"/>
  <c r="C53" i="17" l="1"/>
  <c r="C47" i="17"/>
  <c r="C45" i="17"/>
  <c r="C43" i="17"/>
  <c r="E13" i="34"/>
  <c r="C38" i="17"/>
  <c r="C36" i="17"/>
  <c r="C35" i="17"/>
  <c r="C34" i="17"/>
  <c r="C33" i="17"/>
  <c r="C32" i="17"/>
  <c r="C31" i="17"/>
  <c r="C30" i="17"/>
  <c r="C29" i="17"/>
  <c r="C28" i="17"/>
  <c r="C25" i="17"/>
  <c r="C22" i="17"/>
  <c r="C13" i="17"/>
  <c r="I4" i="33"/>
  <c r="C14" i="4"/>
  <c r="C13" i="4"/>
  <c r="C57" i="4" l="1"/>
  <c r="C53" i="4"/>
  <c r="C47" i="4"/>
  <c r="C45" i="4"/>
  <c r="C43" i="4"/>
  <c r="C42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15" i="4"/>
  <c r="D72" i="5" l="1"/>
  <c r="D71" i="5"/>
  <c r="D70" i="5"/>
  <c r="D74" i="5" s="1"/>
  <c r="C57" i="5"/>
  <c r="C56" i="5"/>
  <c r="C53" i="5"/>
  <c r="C47" i="5"/>
  <c r="C45" i="5"/>
  <c r="C43" i="5"/>
  <c r="C42" i="5"/>
  <c r="C39" i="5"/>
  <c r="C38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15" i="5" l="1"/>
  <c r="C14" i="5"/>
  <c r="C13" i="5"/>
  <c r="D72" i="6" l="1"/>
  <c r="D71" i="6"/>
  <c r="D70" i="6"/>
  <c r="D74" i="6" s="1"/>
  <c r="C57" i="6"/>
  <c r="C53" i="6"/>
  <c r="C47" i="6"/>
  <c r="C45" i="6"/>
  <c r="C43" i="6"/>
  <c r="C42" i="6"/>
  <c r="C38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15" i="6"/>
  <c r="C14" i="6"/>
  <c r="C13" i="6"/>
  <c r="C48" i="10" l="1"/>
  <c r="C44" i="13" l="1"/>
  <c r="C48" i="3" l="1"/>
  <c r="C73" i="2"/>
  <c r="C72" i="2"/>
  <c r="C47" i="2"/>
  <c r="C28" i="2"/>
  <c r="C27" i="2"/>
  <c r="C26" i="2"/>
  <c r="C25" i="2"/>
  <c r="C24" i="2"/>
  <c r="C23" i="2"/>
  <c r="C22" i="2"/>
  <c r="G48" i="3" l="1"/>
  <c r="E48" i="3"/>
  <c r="C15" i="2"/>
  <c r="C14" i="2"/>
  <c r="C13" i="2"/>
  <c r="C106" i="5" l="1"/>
  <c r="C83" i="6" l="1"/>
  <c r="D92" i="5" l="1"/>
  <c r="C83" i="21" l="1"/>
  <c r="C65" i="21" l="1"/>
  <c r="C74" i="21"/>
  <c r="C17" i="21"/>
  <c r="C48" i="21"/>
  <c r="C58" i="21"/>
  <c r="C71" i="4" l="1"/>
  <c r="C72" i="4"/>
  <c r="C73" i="4"/>
  <c r="C70" i="4"/>
  <c r="C71" i="6" l="1"/>
  <c r="E71" i="6" s="1"/>
  <c r="C72" i="6"/>
  <c r="E72" i="6" s="1"/>
  <c r="C73" i="6"/>
  <c r="E73" i="6" s="1"/>
  <c r="C70" i="6"/>
  <c r="E70" i="6" s="1"/>
  <c r="C17" i="2" l="1"/>
  <c r="E17" i="2" l="1"/>
  <c r="G17" i="2"/>
  <c r="D94" i="5"/>
  <c r="D93" i="5"/>
  <c r="E92" i="5" l="1"/>
  <c r="E95" i="5" s="1"/>
  <c r="E100" i="5" s="1"/>
  <c r="O7" i="18" l="1"/>
  <c r="C17" i="6" l="1"/>
  <c r="E17" i="6" s="1"/>
  <c r="C48" i="6"/>
  <c r="E48" i="6" s="1"/>
  <c r="C65" i="6"/>
  <c r="C58" i="6"/>
  <c r="E58" i="6" s="1"/>
  <c r="C74" i="6"/>
  <c r="E74" i="6" s="1"/>
  <c r="C71" i="5"/>
  <c r="E71" i="5" s="1"/>
  <c r="C72" i="5"/>
  <c r="E72" i="5" s="1"/>
  <c r="C73" i="5"/>
  <c r="E73" i="5" s="1"/>
  <c r="C70" i="5"/>
  <c r="E70" i="5" s="1"/>
  <c r="C73" i="8"/>
  <c r="C73" i="9"/>
  <c r="C72" i="13"/>
  <c r="C73" i="13"/>
  <c r="C17" i="13"/>
  <c r="G17" i="13" s="1"/>
  <c r="C72" i="3"/>
  <c r="C7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C83" i="3"/>
  <c r="C83" i="2"/>
  <c r="C83" i="9"/>
  <c r="C83" i="10"/>
  <c r="C83" i="11"/>
  <c r="C83" i="13"/>
  <c r="C83" i="5"/>
  <c r="C58" i="17"/>
  <c r="E58" i="17" s="1"/>
  <c r="C48" i="17"/>
  <c r="E48" i="17" s="1"/>
  <c r="C17" i="17"/>
  <c r="E17" i="17" s="1"/>
  <c r="E74" i="5" l="1"/>
  <c r="F8" i="18"/>
  <c r="G8" i="18" s="1"/>
  <c r="H8" i="18" s="1"/>
  <c r="I8" i="18" s="1"/>
  <c r="J8" i="18" s="1"/>
  <c r="K8" i="18" s="1"/>
  <c r="C74" i="9"/>
  <c r="C65" i="10"/>
  <c r="E65" i="10" s="1"/>
  <c r="C65" i="8"/>
  <c r="C58" i="9"/>
  <c r="C65" i="3"/>
  <c r="C65" i="4"/>
  <c r="C65" i="2"/>
  <c r="C65" i="12"/>
  <c r="C65" i="11"/>
  <c r="C65" i="5"/>
  <c r="C74" i="2"/>
  <c r="E74" i="2" s="1"/>
  <c r="E17" i="13"/>
  <c r="C65" i="13"/>
  <c r="C58" i="11"/>
  <c r="E58" i="11" s="1"/>
  <c r="C74" i="10"/>
  <c r="E74" i="10" s="1"/>
  <c r="C65" i="9"/>
  <c r="C58" i="5"/>
  <c r="E58" i="5" s="1"/>
  <c r="C74" i="4"/>
  <c r="C58" i="3"/>
  <c r="C74" i="3"/>
  <c r="E74" i="3" s="1"/>
  <c r="C58" i="13"/>
  <c r="C74" i="13"/>
  <c r="E74" i="13" s="1"/>
  <c r="C17" i="12"/>
  <c r="E17" i="12" s="1"/>
  <c r="C48" i="12"/>
  <c r="C58" i="12"/>
  <c r="E58" i="12" s="1"/>
  <c r="C17" i="11"/>
  <c r="C58" i="10"/>
  <c r="E58" i="10" s="1"/>
  <c r="C17" i="9"/>
  <c r="C17" i="8"/>
  <c r="G17" i="8" s="1"/>
  <c r="C48" i="8"/>
  <c r="E48" i="8" s="1"/>
  <c r="C17" i="5"/>
  <c r="E17" i="5" s="1"/>
  <c r="C74" i="5"/>
  <c r="C104" i="5" s="1"/>
  <c r="C105" i="5" s="1"/>
  <c r="C48" i="4"/>
  <c r="E48" i="4" s="1"/>
  <c r="C58" i="4"/>
  <c r="E58" i="4" s="1"/>
  <c r="Q7" i="18"/>
  <c r="C74" i="11"/>
  <c r="E74" i="11" s="1"/>
  <c r="C17" i="10"/>
  <c r="E17" i="10" s="1"/>
  <c r="E48" i="10"/>
  <c r="C58" i="8"/>
  <c r="E58" i="8" s="1"/>
  <c r="C17" i="4"/>
  <c r="E17" i="4" s="1"/>
  <c r="C48" i="2"/>
  <c r="G48" i="2" s="1"/>
  <c r="C74" i="12"/>
  <c r="E74" i="12" s="1"/>
  <c r="C74" i="8"/>
  <c r="E74" i="8" s="1"/>
  <c r="C48" i="13"/>
  <c r="C48" i="11"/>
  <c r="C48" i="9"/>
  <c r="C48" i="5"/>
  <c r="E48" i="5" s="1"/>
  <c r="C58" i="2"/>
  <c r="C17" i="3"/>
  <c r="G48" i="9" l="1"/>
  <c r="E48" i="9"/>
  <c r="E48" i="11"/>
  <c r="G48" i="11"/>
  <c r="E17" i="11"/>
  <c r="G17" i="11"/>
  <c r="E48" i="13"/>
  <c r="G48" i="13"/>
  <c r="G17" i="3"/>
  <c r="E17" i="3"/>
  <c r="L8" i="18"/>
  <c r="C107" i="5"/>
  <c r="E17" i="8"/>
  <c r="E48" i="2"/>
  <c r="E96" i="5"/>
  <c r="M8" i="18" l="1"/>
  <c r="N8" i="18" s="1"/>
  <c r="O8" i="18" s="1"/>
  <c r="P8" i="18" s="1"/>
  <c r="F98" i="5"/>
</calcChain>
</file>

<file path=xl/connections.xml><?xml version="1.0" encoding="utf-8"?>
<connections xmlns="http://schemas.openxmlformats.org/spreadsheetml/2006/main">
  <connection id="1" sourceFile="S:\TRF3-SOFI\UPLA\Sistema UPLA\Transparência\Ano de 2021\UG 090015 - SJMS\Repasse SJMS - 2021.mdb" keepAlive="1" name="Repasse SJMS - 2021" type="5" refreshedVersion="4" background="1" saveData="1">
    <dbPr connection="Provider=Microsoft.ACE.OLEDB.12.0;User ID=Admin;Data Source=S:\TRF3-SOFI\UPLA\Sistema UPLA\Transparência\Ano de 2021\UG 090015 - SJMS\Repasse SJMS - 2021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</connections>
</file>

<file path=xl/sharedStrings.xml><?xml version="1.0" encoding="utf-8"?>
<sst xmlns="http://schemas.openxmlformats.org/spreadsheetml/2006/main" count="2765" uniqueCount="198">
  <si>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</si>
  <si>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</si>
  <si>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</si>
  <si>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</si>
  <si>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</si>
  <si>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</si>
  <si>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</si>
  <si>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</si>
  <si>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</si>
  <si>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</si>
  <si>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</si>
  <si>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</si>
  <si>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</si>
  <si>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</si>
  <si>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</si>
  <si>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</si>
  <si>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</si>
  <si>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</si>
  <si>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</si>
  <si>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</si>
  <si>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</si>
  <si>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</si>
  <si>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</si>
  <si>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</si>
  <si>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</si>
  <si>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</si>
  <si>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</si>
  <si>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</si>
  <si>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</si>
  <si>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</si>
  <si>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</si>
  <si>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</si>
  <si>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</si>
  <si>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</si>
  <si>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</si>
  <si>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</si>
  <si>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</si>
  <si>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</si>
  <si>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</si>
  <si>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</si>
  <si>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</si>
  <si>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</si>
  <si>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</si>
  <si>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</si>
  <si>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</si>
  <si>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</si>
  <si>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</si>
  <si>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</si>
  <si>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</si>
  <si>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</si>
  <si>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</si>
  <si>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</si>
  <si>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</si>
  <si>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</si>
  <si>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</si>
  <si>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</si>
  <si>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</si>
  <si>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</si>
  <si>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</si>
  <si>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</si>
  <si>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</si>
  <si>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</si>
  <si>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</si>
  <si>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</si>
  <si>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</si>
  <si>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</si>
  <si>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</si>
  <si>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</si>
  <si>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</si>
  <si>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</si>
  <si>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</si>
  <si>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</si>
  <si>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</si>
  <si>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</si>
  <si>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</si>
  <si>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</si>
  <si>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</si>
  <si>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</si>
  <si>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</si>
  <si>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</si>
  <si>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</si>
  <si>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</si>
  <si>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</si>
  <si>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</si>
  <si>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</si>
  <si>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</si>
  <si>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</si>
  <si>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</si>
  <si>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</si>
  <si>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</si>
  <si>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</si>
  <si>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</si>
  <si>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</si>
  <si>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</si>
  <si>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</si>
  <si>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</si>
  <si>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</si>
  <si>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</si>
  <si>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</si>
  <si>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</si>
  <si>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</si>
  <si>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</si>
  <si>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</si>
  <si>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</si>
  <si>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</si>
  <si>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OUT</t>
  </si>
  <si>
    <t>NOV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</si>
  <si>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</si>
  <si>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</si>
  <si>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</si>
  <si>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</si>
  <si>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</si>
  <si>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</si>
  <si>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</si>
  <si>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</si>
  <si>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</si>
  <si>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</si>
  <si>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</si>
  <si>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</si>
  <si>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</si>
  <si>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</si>
  <si>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</si>
  <si>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</si>
  <si>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</si>
  <si>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</si>
  <si>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</si>
  <si>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</si>
  <si>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</si>
  <si>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</si>
  <si>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</si>
  <si>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</si>
  <si>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</si>
  <si>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</si>
  <si>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Inversões financeiras - inciso V alinea d - Res. 102 CNJ</t>
  </si>
  <si>
    <t>==&gt; É igual C16?</t>
  </si>
  <si>
    <t>Então OK</t>
  </si>
  <si>
    <t>622920103 / 104 - EMPENHOS LIQUIDADOS</t>
  </si>
  <si>
    <t>822.230.400 / 822.230.500 / 822.230.800 / 822.240.400</t>
  </si>
  <si>
    <t>TOTAL DO SISTEMA</t>
  </si>
  <si>
    <t>VERIFICAÇÃO SUB REPASSE</t>
  </si>
  <si>
    <t>Mêses anteriores</t>
  </si>
  <si>
    <t>Diferença</t>
  </si>
  <si>
    <t>mses anteriores</t>
  </si>
  <si>
    <t>MAIRAN MAIA</t>
  </si>
  <si>
    <t>090015</t>
  </si>
  <si>
    <t>JUSTICA FEDERAL DE PRIMEIRO GRAU - MS</t>
  </si>
  <si>
    <t>Inciso I, a</t>
  </si>
  <si>
    <t>Inciso I, b</t>
  </si>
  <si>
    <t>Inciso I, c</t>
  </si>
  <si>
    <t>Inciso II, b-202</t>
  </si>
  <si>
    <t>Inciso II, c-203</t>
  </si>
  <si>
    <t>Inciso II, d-204</t>
  </si>
  <si>
    <t>Inciso II, e-205</t>
  </si>
  <si>
    <t>Inciso II, g-207</t>
  </si>
  <si>
    <t>Inciso II, z-226</t>
  </si>
  <si>
    <t>Inciso V, a-501</t>
  </si>
  <si>
    <t>Inciso V, b-502</t>
  </si>
  <si>
    <t>Inciso II, h-208</t>
  </si>
  <si>
    <t>Inciso II, i-209</t>
  </si>
  <si>
    <t>Inciso II, j-210</t>
  </si>
  <si>
    <t>Inciso II, k-211</t>
  </si>
  <si>
    <t>Inciso II, l-212</t>
  </si>
  <si>
    <t>Inciso II, n-214</t>
  </si>
  <si>
    <t>Inciso II, o-215</t>
  </si>
  <si>
    <t>Inciso II, q-217</t>
  </si>
  <si>
    <t>Inciso II, v-222</t>
  </si>
  <si>
    <t>Inciso II, a-201</t>
  </si>
  <si>
    <t>Inciso II, m-213</t>
  </si>
  <si>
    <t>Inciso II, f-206</t>
  </si>
  <si>
    <t>Inciso II, x-224</t>
  </si>
  <si>
    <t>Inciso II, u-221</t>
  </si>
  <si>
    <t>Inciso V, c-503</t>
  </si>
  <si>
    <t>D</t>
  </si>
  <si>
    <t>Inciso III, e-305</t>
  </si>
  <si>
    <t>10/2021</t>
  </si>
  <si>
    <t>Inciso III, a-301</t>
  </si>
  <si>
    <t>11/2021</t>
  </si>
  <si>
    <t>Inciso II, r-218</t>
  </si>
  <si>
    <t>Inciso III, d-304</t>
  </si>
  <si>
    <t>12/2021</t>
  </si>
  <si>
    <t>Inciso II, s-219</t>
  </si>
  <si>
    <t>21/01/2022-16:16:27</t>
  </si>
  <si>
    <t>em dezembro acrescenta consulta - RPP</t>
  </si>
  <si>
    <t>RESTOS A PAGAR 2021</t>
  </si>
  <si>
    <t>CONFERIR COM CONOR DO ANEXO II - ABERTO POR GD</t>
  </si>
  <si>
    <t>01/2022</t>
  </si>
  <si>
    <t>CONOR</t>
  </si>
  <si>
    <t>MARISA FERREIRA DOS SANTOS</t>
  </si>
  <si>
    <t>02/2022</t>
  </si>
  <si>
    <t>03/2022</t>
  </si>
  <si>
    <t>04/2022</t>
  </si>
  <si>
    <t>05/2022</t>
  </si>
  <si>
    <t>06/2022</t>
  </si>
  <si>
    <t>Inciso II, w-223</t>
  </si>
  <si>
    <t>07/2022</t>
  </si>
  <si>
    <t>08/2022</t>
  </si>
  <si>
    <t>Inciso II, p-216</t>
  </si>
  <si>
    <t>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</si>
</sst>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);\(#,##0.00\)"/>
    <numFmt numFmtId="165" formatCode="#,##0.00_ ;[Red]\-#,##0.00\ "/>
  </numFmts>
  <fonts count="7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43" fontId="0" fillId="0" borderId="0" xfId="1" applyFont="1"/>
    <xf numFmtId="43" fontId="0" fillId="3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3" borderId="1" xfId="1" applyFont="1" applyFill="1" applyBorder="1" applyAlignment="1">
      <alignment horizontal="center"/>
    </xf>
    <xf numFmtId="43" fontId="0" fillId="2" borderId="1" xfId="1" applyFont="1" applyFill="1" applyBorder="1"/>
    <xf numFmtId="40" fontId="0" fillId="0" borderId="0" xfId="1" applyNumberFormat="1" applyFont="1"/>
    <xf numFmtId="0" fontId="2" fillId="0" borderId="0" xfId="0" applyFont="1" applyBorder="1" applyAlignment="1">
      <alignment horizontal="center" vertical="center"/>
    </xf>
    <xf numFmtId="40" fontId="0" fillId="0" borderId="0" xfId="0" applyNumberFormat="1"/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0" fontId="1" fillId="0" borderId="0" xfId="1" applyNumberFormat="1" applyFont="1"/>
    <xf numFmtId="0" fontId="1" fillId="0" borderId="0" xfId="2"/>
    <xf numFmtId="0" fontId="1" fillId="0" borderId="1" xfId="2" applyBorder="1"/>
    <xf numFmtId="0" fontId="3" fillId="0" borderId="0" xfId="2" applyFont="1"/>
    <xf numFmtId="4" fontId="1" fillId="0" borderId="0" xfId="2" applyNumberFormat="1"/>
    <xf numFmtId="0" fontId="1" fillId="0" borderId="1" xfId="2" applyBorder="1" applyAlignment="1">
      <alignment horizontal="center"/>
    </xf>
    <xf numFmtId="4" fontId="1" fillId="0" borderId="1" xfId="2" applyNumberFormat="1" applyBorder="1" applyAlignment="1">
      <alignment horizontal="center"/>
    </xf>
    <xf numFmtId="0" fontId="1" fillId="0" borderId="1" xfId="2" applyNumberFormat="1" applyBorder="1" applyAlignment="1">
      <alignment vertical="center" wrapText="1"/>
    </xf>
    <xf numFmtId="4" fontId="1" fillId="0" borderId="1" xfId="2" applyNumberFormat="1" applyBorder="1" applyAlignment="1">
      <alignment vertical="center"/>
    </xf>
    <xf numFmtId="0" fontId="1" fillId="0" borderId="1" xfId="2" applyBorder="1" applyAlignment="1">
      <alignment vertical="center"/>
    </xf>
    <xf numFmtId="4" fontId="1" fillId="0" borderId="1" xfId="2" applyNumberFormat="1" applyBorder="1"/>
    <xf numFmtId="0" fontId="1" fillId="0" borderId="1" xfId="2" applyBorder="1" applyAlignment="1">
      <alignment vertical="center" wrapText="1"/>
    </xf>
    <xf numFmtId="0" fontId="1" fillId="0" borderId="1" xfId="2" applyBorder="1" applyAlignment="1">
      <alignment wrapText="1"/>
    </xf>
    <xf numFmtId="43" fontId="1" fillId="0" borderId="0" xfId="1" quotePrefix="1" applyFont="1"/>
    <xf numFmtId="0" fontId="0" fillId="0" borderId="0" xfId="0" applyAlignment="1">
      <alignment horizontal="right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 applyAlignment="1"/>
    <xf numFmtId="40" fontId="0" fillId="0" borderId="0" xfId="1" quotePrefix="1" applyNumberFormat="1" applyFont="1"/>
    <xf numFmtId="4" fontId="0" fillId="0" borderId="1" xfId="0" applyNumberFormat="1" applyFill="1" applyBorder="1"/>
    <xf numFmtId="4" fontId="0" fillId="0" borderId="1" xfId="0" applyNumberFormat="1" applyFill="1" applyBorder="1" applyAlignment="1">
      <alignment vertical="center"/>
    </xf>
    <xf numFmtId="40" fontId="1" fillId="0" borderId="0" xfId="0" applyNumberFormat="1" applyFont="1" applyAlignment="1">
      <alignment horizontal="right"/>
    </xf>
    <xf numFmtId="164" fontId="0" fillId="0" borderId="0" xfId="0" applyNumberFormat="1"/>
    <xf numFmtId="40" fontId="5" fillId="0" borderId="0" xfId="0" applyNumberFormat="1" applyFont="1"/>
    <xf numFmtId="40" fontId="6" fillId="0" borderId="0" xfId="0" applyNumberFormat="1" applyFont="1"/>
    <xf numFmtId="0" fontId="5" fillId="0" borderId="0" xfId="0" applyFont="1"/>
    <xf numFmtId="165" fontId="0" fillId="0" borderId="0" xfId="0" applyNumberFormat="1"/>
    <xf numFmtId="40" fontId="0" fillId="0" borderId="1" xfId="0" applyNumberFormat="1" applyBorder="1"/>
    <xf numFmtId="40" fontId="1" fillId="0" borderId="0" xfId="1" applyNumberFormat="1" applyFont="1" applyAlignment="1">
      <alignment horizontal="left" vertical="center"/>
    </xf>
    <xf numFmtId="40" fontId="0" fillId="0" borderId="0" xfId="1" applyNumberFormat="1" applyFont="1" applyAlignment="1">
      <alignment horizontal="center"/>
    </xf>
    <xf numFmtId="40" fontId="1" fillId="0" borderId="0" xfId="1" applyNumberFormat="1" applyFont="1" applyAlignment="1">
      <alignment horizontal="center"/>
    </xf>
    <xf numFmtId="0" fontId="4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0" fillId="0" borderId="4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40" fontId="0" fillId="0" borderId="0" xfId="0" applyNumberFormat="1" applyAlignment="1">
      <alignment horizontal="center"/>
    </xf>
    <xf numFmtId="0" fontId="0" fillId="0" borderId="2" xfId="0" applyBorder="1" applyAlignment="1">
      <alignment horizontal="left" shrinkToFit="1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0" fontId="1" fillId="0" borderId="0" xfId="0" applyNumberFormat="1" applyFont="1" applyAlignment="1">
      <alignment horizontal="center"/>
    </xf>
    <xf numFmtId="40" fontId="1" fillId="0" borderId="1" xfId="0" applyNumberFormat="1" applyFont="1" applyBorder="1" applyAlignment="1">
      <alignment horizontal="center"/>
    </xf>
    <xf numFmtId="40" fontId="1" fillId="0" borderId="3" xfId="0" applyNumberFormat="1" applyFont="1" applyBorder="1" applyAlignment="1">
      <alignment horizontal="center"/>
    </xf>
    <xf numFmtId="40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1" fillId="0" borderId="3" xfId="2" applyNumberFormat="1" applyFont="1" applyBorder="1" applyAlignment="1"/>
    <xf numFmtId="49" fontId="1" fillId="0" borderId="4" xfId="2" applyNumberFormat="1" applyBorder="1" applyAlignment="1"/>
    <xf numFmtId="0" fontId="2" fillId="0" borderId="0" xfId="2" applyFont="1" applyAlignment="1">
      <alignment horizontal="center"/>
    </xf>
    <xf numFmtId="0" fontId="1" fillId="0" borderId="3" xfId="2" applyBorder="1" applyAlignment="1">
      <alignment horizontal="left"/>
    </xf>
    <xf numFmtId="0" fontId="1" fillId="0" borderId="4" xfId="2" applyBorder="1" applyAlignment="1">
      <alignment horizontal="left"/>
    </xf>
    <xf numFmtId="0" fontId="1" fillId="0" borderId="1" xfId="2" applyBorder="1" applyAlignment="1">
      <alignment horizontal="left"/>
    </xf>
    <xf numFmtId="0" fontId="1" fillId="0" borderId="1" xfId="2" applyBorder="1" applyAlignment="1">
      <alignment horizontal="center" vertical="center"/>
    </xf>
    <xf numFmtId="0" fontId="1" fillId="0" borderId="2" xfId="2" applyBorder="1" applyAlignment="1">
      <alignment horizontal="left" shrinkToFit="1"/>
    </xf>
    <xf numFmtId="14" fontId="1" fillId="0" borderId="3" xfId="2" applyNumberFormat="1" applyBorder="1" applyAlignment="1">
      <alignment horizontal="left"/>
    </xf>
    <xf numFmtId="49" fontId="1" fillId="0" borderId="3" xfId="0" applyNumberFormat="1" applyFont="1" applyBorder="1" applyAlignment="1"/>
    <xf numFmtId="49" fontId="0" fillId="0" borderId="4" xfId="0" applyNumberFormat="1" applyBorder="1" applyAlignme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3" fontId="0" fillId="0" borderId="3" xfId="0" applyNumberFormat="1" applyBorder="1" applyAlignment="1">
      <alignment horizontal="left"/>
    </xf>
    <xf numFmtId="49" fontId="0" fillId="0" borderId="3" xfId="0" applyNumberFormat="1" applyBorder="1" applyAlignment="1"/>
    <xf numFmtId="0" fontId="0" fillId="0" borderId="2" xfId="0" applyFont="1" applyFill="1" applyBorder="1" applyAlignment="1">
      <alignment horizontal="left" shrinkToFit="1"/>
    </xf>
    <xf numFmtId="49" fontId="0" fillId="0" borderId="1" xfId="0" applyNumberFormat="1" applyBorder="1" applyAlignment="1"/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passe SJMS - 2013" connectionId="1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G85"/>
  <sheetViews>
    <sheetView showGridLines="0" view="pageBreakPreview" topLeftCell="A13" zoomScale="130" zoomScaleNormal="100" zoomScaleSheetLayoutView="130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17.6640625" style="7" bestFit="1" customWidth="1"/>
    <col min="4" max="4" width="14" style="18" bestFit="1" customWidth="1"/>
    <col min="5" max="5" width="16.5546875" style="18" bestFit="1" customWidth="1"/>
    <col min="6" max="6" width="14.33203125" style="18" customWidth="1"/>
  </cols>
  <sheetData>
    <row r="1" spans="1:7" x14ac:dyDescent="0.25">
      <c r="A1" s="58" t="s">
        <v>109</v>
      </c>
      <c r="B1" s="58"/>
      <c r="C1" s="58"/>
    </row>
    <row r="3" spans="1:7" x14ac:dyDescent="0.25">
      <c r="A3" s="1" t="s">
        <v>44</v>
      </c>
      <c r="B3" s="59" t="s">
        <v>110</v>
      </c>
      <c r="C3" s="60"/>
    </row>
    <row r="4" spans="1:7" x14ac:dyDescent="0.25">
      <c r="A4" s="1" t="s">
        <v>45</v>
      </c>
      <c r="B4" s="61" t="s">
        <v>111</v>
      </c>
      <c r="C4" s="61"/>
    </row>
    <row r="5" spans="1:7" x14ac:dyDescent="0.25">
      <c r="A5" s="1" t="s">
        <v>46</v>
      </c>
      <c r="B5" s="62" t="s">
        <v>143</v>
      </c>
      <c r="C5" s="61"/>
    </row>
    <row r="6" spans="1:7" x14ac:dyDescent="0.25">
      <c r="A6" s="1" t="s">
        <v>47</v>
      </c>
      <c r="B6" s="61" t="s">
        <v>112</v>
      </c>
      <c r="C6" s="61"/>
    </row>
    <row r="7" spans="1:7" x14ac:dyDescent="0.25">
      <c r="A7" s="1" t="s">
        <v>48</v>
      </c>
      <c r="B7" s="63" t="s">
        <v>185</v>
      </c>
      <c r="C7" s="64"/>
    </row>
    <row r="8" spans="1:7" x14ac:dyDescent="0.25">
      <c r="A8" s="1" t="s">
        <v>49</v>
      </c>
      <c r="B8" s="65">
        <v>44606</v>
      </c>
      <c r="C8" s="60"/>
    </row>
    <row r="10" spans="1:7" x14ac:dyDescent="0.25">
      <c r="A10" s="3" t="s">
        <v>114</v>
      </c>
    </row>
    <row r="12" spans="1:7" x14ac:dyDescent="0.25">
      <c r="A12" s="2" t="s">
        <v>50</v>
      </c>
      <c r="B12" s="2" t="s">
        <v>51</v>
      </c>
      <c r="C12" s="10" t="s">
        <v>123</v>
      </c>
    </row>
    <row r="13" spans="1:7" x14ac:dyDescent="0.25">
      <c r="A13" s="1" t="s">
        <v>53</v>
      </c>
      <c r="B13" s="4" t="s">
        <v>15</v>
      </c>
      <c r="C13" s="9">
        <f>'TesGer-Jan'!D1</f>
        <v>8822911.1300000008</v>
      </c>
    </row>
    <row r="14" spans="1:7" x14ac:dyDescent="0.25">
      <c r="A14" s="1" t="s">
        <v>54</v>
      </c>
      <c r="B14" s="4" t="s">
        <v>16</v>
      </c>
      <c r="C14" s="9">
        <f>'TesGer-Jan'!D2</f>
        <v>2208196.4500000002</v>
      </c>
    </row>
    <row r="15" spans="1:7" x14ac:dyDescent="0.25">
      <c r="A15" s="1" t="s">
        <v>55</v>
      </c>
      <c r="B15" s="4" t="s">
        <v>122</v>
      </c>
      <c r="C15" s="9">
        <f>'TesGer-Jan'!D3</f>
        <v>1207752.1000000001</v>
      </c>
    </row>
    <row r="16" spans="1:7" ht="52.8" x14ac:dyDescent="0.25">
      <c r="A16" s="5" t="s">
        <v>56</v>
      </c>
      <c r="B16" s="4" t="s">
        <v>126</v>
      </c>
      <c r="C16" s="9">
        <v>0</v>
      </c>
      <c r="F16" s="51" t="s">
        <v>186</v>
      </c>
      <c r="G16" s="51"/>
    </row>
    <row r="17" spans="1:7" x14ac:dyDescent="0.25">
      <c r="A17" s="57" t="s">
        <v>83</v>
      </c>
      <c r="B17" s="57"/>
      <c r="C17" s="9">
        <f>SUM(C13:C16)</f>
        <v>12238859.680000002</v>
      </c>
      <c r="D17" s="18">
        <f>'TesGer-Jan'!E3</f>
        <v>12238859.680000002</v>
      </c>
      <c r="E17" s="18">
        <f>+D17-C17</f>
        <v>0</v>
      </c>
      <c r="F17" s="18">
        <v>12238859.68</v>
      </c>
      <c r="G17" s="48">
        <f>+C17-F17</f>
        <v>0</v>
      </c>
    </row>
    <row r="19" spans="1:7" x14ac:dyDescent="0.25">
      <c r="A19" s="3" t="s">
        <v>84</v>
      </c>
    </row>
    <row r="21" spans="1:7" x14ac:dyDescent="0.25">
      <c r="A21" s="2" t="s">
        <v>50</v>
      </c>
      <c r="B21" s="2" t="s">
        <v>51</v>
      </c>
      <c r="C21" s="10" t="s">
        <v>124</v>
      </c>
    </row>
    <row r="22" spans="1:7" x14ac:dyDescent="0.25">
      <c r="A22" s="1" t="s">
        <v>53</v>
      </c>
      <c r="B22" s="1" t="s">
        <v>17</v>
      </c>
      <c r="C22" s="8">
        <f>'TesGer-Jan'!E4</f>
        <v>0</v>
      </c>
    </row>
    <row r="23" spans="1:7" x14ac:dyDescent="0.25">
      <c r="A23" s="1" t="s">
        <v>54</v>
      </c>
      <c r="B23" s="1" t="s">
        <v>18</v>
      </c>
      <c r="C23" s="8">
        <f>'TesGer-Jan'!D4</f>
        <v>318527.93</v>
      </c>
    </row>
    <row r="24" spans="1:7" x14ac:dyDescent="0.25">
      <c r="A24" s="1" t="s">
        <v>55</v>
      </c>
      <c r="B24" s="1" t="s">
        <v>19</v>
      </c>
      <c r="C24" s="8">
        <f>'TesGer-Jan'!D5</f>
        <v>43896.82</v>
      </c>
    </row>
    <row r="25" spans="1:7" x14ac:dyDescent="0.25">
      <c r="A25" s="1" t="s">
        <v>56</v>
      </c>
      <c r="B25" s="1" t="s">
        <v>20</v>
      </c>
      <c r="C25" s="8">
        <f>'TesGer-Jan'!D6</f>
        <v>10127.81</v>
      </c>
    </row>
    <row r="26" spans="1:7" x14ac:dyDescent="0.25">
      <c r="A26" s="1" t="s">
        <v>57</v>
      </c>
      <c r="B26" s="1" t="s">
        <v>21</v>
      </c>
      <c r="C26" s="8">
        <f>'TesGer-Jan'!D7</f>
        <v>7645.7</v>
      </c>
    </row>
    <row r="27" spans="1:7" x14ac:dyDescent="0.25">
      <c r="A27" s="1" t="s">
        <v>58</v>
      </c>
      <c r="B27" s="1" t="s">
        <v>80</v>
      </c>
      <c r="C27" s="8">
        <f>'TesGer-Jan'!E7</f>
        <v>0</v>
      </c>
    </row>
    <row r="28" spans="1:7" x14ac:dyDescent="0.25">
      <c r="A28" s="1" t="s">
        <v>59</v>
      </c>
      <c r="B28" s="1" t="s">
        <v>22</v>
      </c>
      <c r="C28" s="8">
        <f>'TesGer-Jan'!D8</f>
        <v>16799.72</v>
      </c>
    </row>
    <row r="29" spans="1:7" x14ac:dyDescent="0.25">
      <c r="A29" s="1" t="s">
        <v>60</v>
      </c>
      <c r="B29" s="1" t="s">
        <v>23</v>
      </c>
      <c r="C29" s="8">
        <v>0</v>
      </c>
    </row>
    <row r="30" spans="1:7" x14ac:dyDescent="0.25">
      <c r="A30" s="1" t="s">
        <v>61</v>
      </c>
      <c r="B30" s="1" t="s">
        <v>24</v>
      </c>
      <c r="C30" s="8">
        <v>0</v>
      </c>
    </row>
    <row r="31" spans="1:7" x14ac:dyDescent="0.25">
      <c r="A31" s="1" t="s">
        <v>62</v>
      </c>
      <c r="B31" s="1" t="s">
        <v>25</v>
      </c>
      <c r="C31" s="8">
        <v>0</v>
      </c>
    </row>
    <row r="32" spans="1:7" x14ac:dyDescent="0.25">
      <c r="A32" s="1" t="s">
        <v>63</v>
      </c>
      <c r="B32" s="1" t="s">
        <v>26</v>
      </c>
      <c r="C32" s="8">
        <v>0</v>
      </c>
    </row>
    <row r="33" spans="1:7" x14ac:dyDescent="0.25">
      <c r="A33" s="1" t="s">
        <v>64</v>
      </c>
      <c r="B33" s="1" t="s">
        <v>27</v>
      </c>
      <c r="C33" s="8">
        <v>0</v>
      </c>
    </row>
    <row r="34" spans="1:7" ht="66" x14ac:dyDescent="0.25">
      <c r="A34" s="5" t="s">
        <v>65</v>
      </c>
      <c r="B34" s="6" t="s">
        <v>128</v>
      </c>
      <c r="C34" s="9">
        <v>0</v>
      </c>
    </row>
    <row r="35" spans="1:7" x14ac:dyDescent="0.25">
      <c r="A35" s="1" t="s">
        <v>66</v>
      </c>
      <c r="B35" s="1" t="s">
        <v>28</v>
      </c>
      <c r="C35" s="8">
        <v>0</v>
      </c>
    </row>
    <row r="36" spans="1:7" x14ac:dyDescent="0.25">
      <c r="A36" s="1" t="s">
        <v>67</v>
      </c>
      <c r="B36" s="1" t="s">
        <v>117</v>
      </c>
      <c r="C36" s="8">
        <v>0</v>
      </c>
    </row>
    <row r="37" spans="1:7" x14ac:dyDescent="0.25">
      <c r="A37" s="1" t="s">
        <v>68</v>
      </c>
      <c r="B37" s="1" t="s">
        <v>29</v>
      </c>
      <c r="C37" s="8">
        <v>0</v>
      </c>
    </row>
    <row r="38" spans="1:7" ht="26.4" x14ac:dyDescent="0.25">
      <c r="A38" s="5" t="s">
        <v>69</v>
      </c>
      <c r="B38" s="11" t="s">
        <v>81</v>
      </c>
      <c r="C38" s="9">
        <v>0</v>
      </c>
    </row>
    <row r="39" spans="1:7" x14ac:dyDescent="0.25">
      <c r="A39" s="1" t="s">
        <v>70</v>
      </c>
      <c r="B39" s="1" t="s">
        <v>30</v>
      </c>
      <c r="C39" s="8">
        <v>0</v>
      </c>
    </row>
    <row r="40" spans="1:7" x14ac:dyDescent="0.25">
      <c r="A40" s="1" t="s">
        <v>71</v>
      </c>
      <c r="B40" s="1" t="s">
        <v>31</v>
      </c>
      <c r="C40" s="8">
        <v>0</v>
      </c>
    </row>
    <row r="41" spans="1:7" x14ac:dyDescent="0.25">
      <c r="A41" s="1" t="s">
        <v>72</v>
      </c>
      <c r="B41" s="1" t="s">
        <v>32</v>
      </c>
      <c r="C41" s="8">
        <v>0</v>
      </c>
    </row>
    <row r="42" spans="1:7" x14ac:dyDescent="0.25">
      <c r="A42" s="1" t="s">
        <v>73</v>
      </c>
      <c r="B42" s="1" t="s">
        <v>33</v>
      </c>
      <c r="C42" s="8">
        <v>0</v>
      </c>
    </row>
    <row r="43" spans="1:7" x14ac:dyDescent="0.25">
      <c r="A43" s="1" t="s">
        <v>74</v>
      </c>
      <c r="B43" s="1" t="s">
        <v>34</v>
      </c>
      <c r="C43" s="8">
        <v>0</v>
      </c>
    </row>
    <row r="44" spans="1:7" x14ac:dyDescent="0.25">
      <c r="A44" s="1" t="s">
        <v>75</v>
      </c>
      <c r="B44" s="1" t="s">
        <v>35</v>
      </c>
      <c r="C44" s="8">
        <v>0</v>
      </c>
    </row>
    <row r="45" spans="1:7" x14ac:dyDescent="0.25">
      <c r="A45" s="1" t="s">
        <v>76</v>
      </c>
      <c r="B45" s="1" t="s">
        <v>82</v>
      </c>
      <c r="C45" s="8">
        <v>0</v>
      </c>
    </row>
    <row r="46" spans="1:7" x14ac:dyDescent="0.25">
      <c r="A46" s="1" t="s">
        <v>77</v>
      </c>
      <c r="B46" s="1" t="s">
        <v>36</v>
      </c>
      <c r="C46" s="8">
        <v>0</v>
      </c>
    </row>
    <row r="47" spans="1:7" x14ac:dyDescent="0.25">
      <c r="A47" s="1" t="s">
        <v>78</v>
      </c>
      <c r="B47" s="1" t="s">
        <v>37</v>
      </c>
      <c r="C47" s="8">
        <f>'TesGer-Jan'!D9</f>
        <v>103153.3</v>
      </c>
      <c r="F47" s="52" t="s">
        <v>186</v>
      </c>
      <c r="G47" s="52"/>
    </row>
    <row r="48" spans="1:7" x14ac:dyDescent="0.25">
      <c r="A48" s="57" t="s">
        <v>83</v>
      </c>
      <c r="B48" s="57"/>
      <c r="C48" s="9">
        <f>SUM(C22:C47)</f>
        <v>500151.27999999997</v>
      </c>
      <c r="D48" s="18">
        <f>'TesGer-Jan'!E9</f>
        <v>500151.27999999997</v>
      </c>
      <c r="E48" s="18">
        <f>+C48-D48</f>
        <v>0</v>
      </c>
      <c r="F48" s="18">
        <v>500151.28</v>
      </c>
      <c r="G48" s="48">
        <f>+C48-F48</f>
        <v>0</v>
      </c>
    </row>
    <row r="50" spans="1:3" x14ac:dyDescent="0.25">
      <c r="A50" s="3" t="s">
        <v>115</v>
      </c>
    </row>
    <row r="52" spans="1:3" x14ac:dyDescent="0.25">
      <c r="A52" s="2" t="s">
        <v>50</v>
      </c>
      <c r="B52" s="2" t="s">
        <v>51</v>
      </c>
      <c r="C52" s="10" t="s">
        <v>125</v>
      </c>
    </row>
    <row r="53" spans="1:3" x14ac:dyDescent="0.25">
      <c r="A53" s="1" t="s">
        <v>53</v>
      </c>
      <c r="B53" s="1" t="s">
        <v>38</v>
      </c>
      <c r="C53" s="8">
        <v>0</v>
      </c>
    </row>
    <row r="54" spans="1:3" x14ac:dyDescent="0.25">
      <c r="A54" s="1" t="s">
        <v>54</v>
      </c>
      <c r="B54" s="1" t="s">
        <v>39</v>
      </c>
      <c r="C54" s="8">
        <v>0</v>
      </c>
    </row>
    <row r="55" spans="1:3" x14ac:dyDescent="0.25">
      <c r="A55" s="1" t="s">
        <v>55</v>
      </c>
      <c r="B55" s="1" t="s">
        <v>79</v>
      </c>
      <c r="C55" s="8">
        <v>0</v>
      </c>
    </row>
    <row r="56" spans="1:3" x14ac:dyDescent="0.25">
      <c r="A56" s="1" t="s">
        <v>56</v>
      </c>
      <c r="B56" s="1" t="s">
        <v>40</v>
      </c>
      <c r="C56" s="8">
        <v>0</v>
      </c>
    </row>
    <row r="57" spans="1:3" x14ac:dyDescent="0.25">
      <c r="A57" s="1" t="s">
        <v>57</v>
      </c>
      <c r="B57" s="1" t="s">
        <v>41</v>
      </c>
      <c r="C57" s="8">
        <v>0</v>
      </c>
    </row>
    <row r="58" spans="1:3" x14ac:dyDescent="0.25">
      <c r="A58" s="57" t="s">
        <v>83</v>
      </c>
      <c r="B58" s="57"/>
      <c r="C58" s="9">
        <f>SUM(C53:C57)</f>
        <v>0</v>
      </c>
    </row>
    <row r="60" spans="1:3" x14ac:dyDescent="0.25">
      <c r="A60" s="3" t="s">
        <v>85</v>
      </c>
    </row>
    <row r="62" spans="1:3" x14ac:dyDescent="0.25">
      <c r="A62" s="2" t="s">
        <v>50</v>
      </c>
      <c r="B62" s="2" t="s">
        <v>51</v>
      </c>
      <c r="C62" s="10" t="s">
        <v>125</v>
      </c>
    </row>
    <row r="63" spans="1:3" x14ac:dyDescent="0.25">
      <c r="A63" s="1" t="s">
        <v>53</v>
      </c>
      <c r="B63" s="1" t="s">
        <v>42</v>
      </c>
      <c r="C63" s="8">
        <v>0</v>
      </c>
    </row>
    <row r="64" spans="1:3" x14ac:dyDescent="0.25">
      <c r="A64" s="1" t="s">
        <v>54</v>
      </c>
      <c r="B64" s="1" t="s">
        <v>43</v>
      </c>
      <c r="C64" s="8">
        <v>0</v>
      </c>
    </row>
    <row r="65" spans="1:6" x14ac:dyDescent="0.25">
      <c r="A65" s="57" t="s">
        <v>83</v>
      </c>
      <c r="B65" s="57"/>
      <c r="C65" s="9">
        <f>SUM(C63:C64)</f>
        <v>0</v>
      </c>
    </row>
    <row r="67" spans="1:6" x14ac:dyDescent="0.25">
      <c r="A67" s="3" t="s">
        <v>86</v>
      </c>
    </row>
    <row r="69" spans="1:6" x14ac:dyDescent="0.25">
      <c r="A69" s="2" t="s">
        <v>50</v>
      </c>
      <c r="B69" s="2" t="s">
        <v>51</v>
      </c>
      <c r="C69" s="10" t="s">
        <v>124</v>
      </c>
    </row>
    <row r="70" spans="1:6" x14ac:dyDescent="0.25">
      <c r="A70" s="1" t="s">
        <v>53</v>
      </c>
      <c r="B70" s="1" t="s">
        <v>87</v>
      </c>
      <c r="C70" s="8">
        <f>'TesGer-Jan'!D10</f>
        <v>12241016.1</v>
      </c>
    </row>
    <row r="71" spans="1:6" x14ac:dyDescent="0.25">
      <c r="A71" s="1" t="s">
        <v>54</v>
      </c>
      <c r="B71" s="1" t="s">
        <v>88</v>
      </c>
      <c r="C71" s="8">
        <f>'TesGer-Jan'!D11</f>
        <v>1035926.9</v>
      </c>
      <c r="F71" s="40"/>
    </row>
    <row r="72" spans="1:6" x14ac:dyDescent="0.25">
      <c r="A72" s="1" t="s">
        <v>55</v>
      </c>
      <c r="B72" s="1" t="s">
        <v>95</v>
      </c>
      <c r="C72" s="8">
        <f>'Financeiro - Access'!E4</f>
        <v>0</v>
      </c>
    </row>
    <row r="73" spans="1:6" x14ac:dyDescent="0.25">
      <c r="A73" s="1" t="s">
        <v>56</v>
      </c>
      <c r="B73" s="1" t="s">
        <v>118</v>
      </c>
      <c r="C73" s="8">
        <f>'Financeiro - Access'!E5</f>
        <v>0</v>
      </c>
    </row>
    <row r="74" spans="1:6" x14ac:dyDescent="0.25">
      <c r="A74" s="57" t="s">
        <v>83</v>
      </c>
      <c r="B74" s="57"/>
      <c r="C74" s="9">
        <f>SUM(C70:C73)</f>
        <v>13276943</v>
      </c>
      <c r="D74" s="18">
        <f>'TesGer-Jan'!E11</f>
        <v>13276943</v>
      </c>
      <c r="E74" s="18">
        <f>+C74-D74</f>
        <v>0</v>
      </c>
    </row>
    <row r="76" spans="1:6" x14ac:dyDescent="0.25">
      <c r="A76" s="3" t="s">
        <v>108</v>
      </c>
    </row>
    <row r="78" spans="1:6" x14ac:dyDescent="0.25">
      <c r="A78" s="2" t="s">
        <v>50</v>
      </c>
      <c r="B78" s="2" t="s">
        <v>51</v>
      </c>
      <c r="C78" s="10" t="s">
        <v>124</v>
      </c>
    </row>
    <row r="79" spans="1:6" x14ac:dyDescent="0.25">
      <c r="A79" s="1" t="s">
        <v>53</v>
      </c>
      <c r="B79" s="1" t="s">
        <v>119</v>
      </c>
      <c r="C79" s="8">
        <v>0</v>
      </c>
    </row>
    <row r="80" spans="1:6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53" t="s">
        <v>131</v>
      </c>
      <c r="B84" s="54"/>
      <c r="C84" s="54"/>
    </row>
    <row r="85" spans="1:3" x14ac:dyDescent="0.25">
      <c r="A85" s="55"/>
      <c r="B85" s="56"/>
      <c r="C85" s="56"/>
    </row>
  </sheetData>
  <mergeCells count="17">
    <mergeCell ref="A1:C1"/>
    <mergeCell ref="A17:B17"/>
    <mergeCell ref="B3:C3"/>
    <mergeCell ref="B4:C4"/>
    <mergeCell ref="B5:C5"/>
    <mergeCell ref="B6:C6"/>
    <mergeCell ref="B7:C7"/>
    <mergeCell ref="B8:C8"/>
    <mergeCell ref="F16:G16"/>
    <mergeCell ref="F47:G47"/>
    <mergeCell ref="A84:C84"/>
    <mergeCell ref="A85:C85"/>
    <mergeCell ref="A48:B48"/>
    <mergeCell ref="A58:B58"/>
    <mergeCell ref="A65:B65"/>
    <mergeCell ref="A74:B74"/>
    <mergeCell ref="A83:B8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pageSetUpPr fitToPage="1"/>
  </sheetPr>
  <dimension ref="A1:H86"/>
  <sheetViews>
    <sheetView showGridLines="0" view="pageBreakPreview" zoomScale="115" zoomScaleNormal="100" zoomScaleSheetLayoutView="115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15.44140625" style="7" bestFit="1" customWidth="1"/>
    <col min="4" max="4" width="14" style="20" bestFit="1" customWidth="1"/>
    <col min="5" max="8" width="9.109375" style="20"/>
  </cols>
  <sheetData>
    <row r="1" spans="1:3" x14ac:dyDescent="0.25">
      <c r="A1" s="58" t="s">
        <v>109</v>
      </c>
      <c r="B1" s="58"/>
      <c r="C1" s="58"/>
    </row>
    <row r="3" spans="1:3" x14ac:dyDescent="0.25">
      <c r="A3" s="1" t="s">
        <v>44</v>
      </c>
      <c r="B3" s="59" t="s">
        <v>110</v>
      </c>
      <c r="C3" s="60"/>
    </row>
    <row r="4" spans="1:3" x14ac:dyDescent="0.25">
      <c r="A4" s="1" t="s">
        <v>45</v>
      </c>
      <c r="B4" s="61" t="s">
        <v>111</v>
      </c>
      <c r="C4" s="61"/>
    </row>
    <row r="5" spans="1:3" x14ac:dyDescent="0.25">
      <c r="A5" s="1" t="s">
        <v>46</v>
      </c>
      <c r="B5" s="62" t="s">
        <v>187</v>
      </c>
      <c r="C5" s="61"/>
    </row>
    <row r="6" spans="1:3" x14ac:dyDescent="0.25">
      <c r="A6" s="1" t="s">
        <v>47</v>
      </c>
      <c r="B6" s="61" t="s">
        <v>112</v>
      </c>
      <c r="C6" s="61"/>
    </row>
    <row r="7" spans="1:3" x14ac:dyDescent="0.25">
      <c r="A7" s="1" t="s">
        <v>48</v>
      </c>
      <c r="B7" s="85" t="s">
        <v>174</v>
      </c>
      <c r="C7" s="86"/>
    </row>
    <row r="8" spans="1:3" x14ac:dyDescent="0.25">
      <c r="A8" s="1" t="s">
        <v>49</v>
      </c>
      <c r="B8" s="65">
        <v>44517</v>
      </c>
      <c r="C8" s="60"/>
    </row>
    <row r="10" spans="1:3" x14ac:dyDescent="0.25">
      <c r="A10" s="3" t="s">
        <v>114</v>
      </c>
    </row>
    <row r="12" spans="1:3" x14ac:dyDescent="0.25">
      <c r="A12" s="2" t="s">
        <v>50</v>
      </c>
      <c r="B12" s="2" t="s">
        <v>51</v>
      </c>
      <c r="C12" s="10" t="s">
        <v>125</v>
      </c>
    </row>
    <row r="13" spans="1:3" x14ac:dyDescent="0.25">
      <c r="A13" s="1" t="s">
        <v>53</v>
      </c>
      <c r="B13" s="4" t="s">
        <v>15</v>
      </c>
      <c r="C13" s="9">
        <f>'TesGer-Out'!D1</f>
        <v>6755546.8399999999</v>
      </c>
    </row>
    <row r="14" spans="1:3" x14ac:dyDescent="0.25">
      <c r="A14" s="1" t="s">
        <v>54</v>
      </c>
      <c r="B14" s="4" t="s">
        <v>16</v>
      </c>
      <c r="C14" s="9">
        <f>'TesGer-Out'!D2</f>
        <v>1452914.4</v>
      </c>
    </row>
    <row r="15" spans="1:3" x14ac:dyDescent="0.25">
      <c r="A15" s="1" t="s">
        <v>55</v>
      </c>
      <c r="B15" s="4" t="s">
        <v>122</v>
      </c>
      <c r="C15" s="9">
        <f>'TesGer-Out'!D3</f>
        <v>1260560.52</v>
      </c>
    </row>
    <row r="16" spans="1:3" ht="52.8" x14ac:dyDescent="0.25">
      <c r="A16" s="5" t="s">
        <v>56</v>
      </c>
      <c r="B16" s="4" t="s">
        <v>126</v>
      </c>
      <c r="C16" s="9">
        <v>0</v>
      </c>
    </row>
    <row r="17" spans="1:5" x14ac:dyDescent="0.25">
      <c r="A17" s="57" t="s">
        <v>83</v>
      </c>
      <c r="B17" s="57"/>
      <c r="C17" s="9">
        <f>SUM(C13:C16)</f>
        <v>9469021.7599999998</v>
      </c>
      <c r="D17" s="20">
        <v>9469021.7599999998</v>
      </c>
      <c r="E17" s="20">
        <f>+C17-D17</f>
        <v>0</v>
      </c>
    </row>
    <row r="19" spans="1:5" x14ac:dyDescent="0.25">
      <c r="A19" s="3" t="s">
        <v>84</v>
      </c>
    </row>
    <row r="21" spans="1:5" x14ac:dyDescent="0.25">
      <c r="A21" s="2" t="s">
        <v>50</v>
      </c>
      <c r="B21" s="2" t="s">
        <v>51</v>
      </c>
      <c r="C21" s="10" t="s">
        <v>125</v>
      </c>
    </row>
    <row r="22" spans="1:5" x14ac:dyDescent="0.25">
      <c r="A22" s="1" t="s">
        <v>53</v>
      </c>
      <c r="B22" s="1" t="s">
        <v>17</v>
      </c>
      <c r="C22" s="8">
        <f>'TesGer-Out'!D4</f>
        <v>5125.6000000000004</v>
      </c>
    </row>
    <row r="23" spans="1:5" x14ac:dyDescent="0.25">
      <c r="A23" s="1" t="s">
        <v>54</v>
      </c>
      <c r="B23" s="1" t="s">
        <v>18</v>
      </c>
      <c r="C23" s="8">
        <f>'TesGer-Out'!D5</f>
        <v>323740.40000000002</v>
      </c>
    </row>
    <row r="24" spans="1:5" x14ac:dyDescent="0.25">
      <c r="A24" s="1" t="s">
        <v>55</v>
      </c>
      <c r="B24" s="1" t="s">
        <v>19</v>
      </c>
      <c r="C24" s="8">
        <f>'TesGer-Out'!D6</f>
        <v>48934.16</v>
      </c>
    </row>
    <row r="25" spans="1:5" x14ac:dyDescent="0.25">
      <c r="A25" s="1" t="s">
        <v>56</v>
      </c>
      <c r="B25" s="1" t="s">
        <v>20</v>
      </c>
      <c r="C25" s="8">
        <f>'TesGer-Out'!D7</f>
        <v>169889.35</v>
      </c>
    </row>
    <row r="26" spans="1:5" x14ac:dyDescent="0.25">
      <c r="A26" s="1" t="s">
        <v>57</v>
      </c>
      <c r="B26" s="1" t="s">
        <v>21</v>
      </c>
      <c r="C26" s="8">
        <f>'TesGer-Out'!D8</f>
        <v>15517.9</v>
      </c>
    </row>
    <row r="27" spans="1:5" x14ac:dyDescent="0.25">
      <c r="A27" s="1" t="s">
        <v>58</v>
      </c>
      <c r="B27" s="1" t="s">
        <v>80</v>
      </c>
      <c r="C27" s="8">
        <f>'TesGer-Out'!D9</f>
        <v>0</v>
      </c>
    </row>
    <row r="28" spans="1:5" x14ac:dyDescent="0.25">
      <c r="A28" s="1" t="s">
        <v>59</v>
      </c>
      <c r="B28" s="1" t="s">
        <v>22</v>
      </c>
      <c r="C28" s="8">
        <f>'TesGer-Out'!D10</f>
        <v>62641.35</v>
      </c>
    </row>
    <row r="29" spans="1:5" x14ac:dyDescent="0.25">
      <c r="A29" s="1" t="s">
        <v>60</v>
      </c>
      <c r="B29" s="1" t="s">
        <v>23</v>
      </c>
      <c r="C29" s="8">
        <f>'TesGer-Out'!D11</f>
        <v>93378.13</v>
      </c>
    </row>
    <row r="30" spans="1:5" x14ac:dyDescent="0.25">
      <c r="A30" s="1" t="s">
        <v>61</v>
      </c>
      <c r="B30" s="1" t="s">
        <v>24</v>
      </c>
      <c r="C30" s="8">
        <f>'TesGer-Out'!D12</f>
        <v>11703.26</v>
      </c>
    </row>
    <row r="31" spans="1:5" x14ac:dyDescent="0.25">
      <c r="A31" s="1" t="s">
        <v>62</v>
      </c>
      <c r="B31" s="1" t="s">
        <v>25</v>
      </c>
      <c r="C31" s="8">
        <f>'TesGer-Out'!D13</f>
        <v>76719.710000000006</v>
      </c>
    </row>
    <row r="32" spans="1:5" x14ac:dyDescent="0.25">
      <c r="A32" s="1" t="s">
        <v>63</v>
      </c>
      <c r="B32" s="1" t="s">
        <v>26</v>
      </c>
      <c r="C32" s="8">
        <f>'TesGer-Out'!D14</f>
        <v>3455.97</v>
      </c>
    </row>
    <row r="33" spans="1:5" x14ac:dyDescent="0.25">
      <c r="A33" s="1" t="s">
        <v>64</v>
      </c>
      <c r="B33" s="1" t="s">
        <v>27</v>
      </c>
      <c r="C33" s="8">
        <f>'TesGer-Out'!D15</f>
        <v>13794.73</v>
      </c>
    </row>
    <row r="34" spans="1:5" ht="66" x14ac:dyDescent="0.25">
      <c r="A34" s="5" t="s">
        <v>65</v>
      </c>
      <c r="B34" s="6" t="s">
        <v>129</v>
      </c>
      <c r="C34" s="38">
        <f>'TesGer-Out'!D16</f>
        <v>16442.91</v>
      </c>
    </row>
    <row r="35" spans="1:5" x14ac:dyDescent="0.25">
      <c r="A35" s="1" t="s">
        <v>66</v>
      </c>
      <c r="B35" s="1" t="s">
        <v>28</v>
      </c>
      <c r="C35" s="8">
        <f>'TesGer-Out'!D17</f>
        <v>208142.98</v>
      </c>
    </row>
    <row r="36" spans="1:5" x14ac:dyDescent="0.25">
      <c r="A36" s="1" t="s">
        <v>67</v>
      </c>
      <c r="B36" s="1" t="s">
        <v>117</v>
      </c>
      <c r="C36" s="8">
        <f>'TesGer-Out'!D18</f>
        <v>296204.18</v>
      </c>
    </row>
    <row r="37" spans="1:5" x14ac:dyDescent="0.25">
      <c r="A37" s="1" t="s">
        <v>68</v>
      </c>
      <c r="B37" s="1" t="s">
        <v>29</v>
      </c>
      <c r="C37" s="8">
        <v>0</v>
      </c>
    </row>
    <row r="38" spans="1:5" ht="26.4" x14ac:dyDescent="0.25">
      <c r="A38" s="5" t="s">
        <v>69</v>
      </c>
      <c r="B38" s="11" t="s">
        <v>81</v>
      </c>
      <c r="C38" s="38">
        <f>'TesGer-Out'!D19</f>
        <v>74358.6899999999</v>
      </c>
    </row>
    <row r="39" spans="1:5" x14ac:dyDescent="0.25">
      <c r="A39" s="1" t="s">
        <v>70</v>
      </c>
      <c r="B39" s="1" t="s">
        <v>30</v>
      </c>
      <c r="C39" s="8">
        <v>0</v>
      </c>
    </row>
    <row r="40" spans="1:5" x14ac:dyDescent="0.25">
      <c r="A40" s="1" t="s">
        <v>71</v>
      </c>
      <c r="B40" s="1" t="s">
        <v>31</v>
      </c>
      <c r="C40" s="8">
        <v>0</v>
      </c>
    </row>
    <row r="41" spans="1:5" x14ac:dyDescent="0.25">
      <c r="A41" s="1" t="s">
        <v>72</v>
      </c>
      <c r="B41" s="1" t="s">
        <v>32</v>
      </c>
      <c r="C41" s="8">
        <v>0</v>
      </c>
    </row>
    <row r="42" spans="1:5" x14ac:dyDescent="0.25">
      <c r="A42" s="1" t="s">
        <v>73</v>
      </c>
      <c r="B42" s="1" t="s">
        <v>33</v>
      </c>
      <c r="C42" s="8">
        <f>'TesGer-Out'!D20</f>
        <v>0</v>
      </c>
    </row>
    <row r="43" spans="1:5" x14ac:dyDescent="0.25">
      <c r="A43" s="1" t="s">
        <v>74</v>
      </c>
      <c r="B43" s="1" t="s">
        <v>34</v>
      </c>
      <c r="C43" s="8">
        <f>'TesGer-Out'!D21</f>
        <v>1446.17</v>
      </c>
    </row>
    <row r="44" spans="1:5" x14ac:dyDescent="0.25">
      <c r="A44" s="1" t="s">
        <v>75</v>
      </c>
      <c r="B44" s="1" t="s">
        <v>35</v>
      </c>
      <c r="C44" s="8">
        <v>0</v>
      </c>
    </row>
    <row r="45" spans="1:5" x14ac:dyDescent="0.25">
      <c r="A45" s="1" t="s">
        <v>76</v>
      </c>
      <c r="B45" s="1" t="s">
        <v>82</v>
      </c>
      <c r="C45" s="8">
        <f>'TesGer-Out'!D22</f>
        <v>2207.33</v>
      </c>
    </row>
    <row r="46" spans="1:5" x14ac:dyDescent="0.25">
      <c r="A46" s="1" t="s">
        <v>77</v>
      </c>
      <c r="B46" s="1" t="s">
        <v>36</v>
      </c>
      <c r="C46" s="8">
        <v>0</v>
      </c>
    </row>
    <row r="47" spans="1:5" x14ac:dyDescent="0.25">
      <c r="A47" s="1" t="s">
        <v>78</v>
      </c>
      <c r="B47" s="1" t="s">
        <v>37</v>
      </c>
      <c r="C47" s="8">
        <f>'TesGer-Out'!D23</f>
        <v>557675.27999999898</v>
      </c>
    </row>
    <row r="48" spans="1:5" x14ac:dyDescent="0.25">
      <c r="A48" s="57" t="s">
        <v>83</v>
      </c>
      <c r="B48" s="57"/>
      <c r="C48" s="9">
        <f>SUM(C22:C47)</f>
        <v>1981378.0999999987</v>
      </c>
      <c r="D48" s="20">
        <v>1981378.1</v>
      </c>
      <c r="E48" s="20">
        <f>+C48-D48</f>
        <v>0</v>
      </c>
    </row>
    <row r="50" spans="1:5" x14ac:dyDescent="0.25">
      <c r="A50" s="3" t="s">
        <v>115</v>
      </c>
    </row>
    <row r="52" spans="1:5" x14ac:dyDescent="0.25">
      <c r="A52" s="2" t="s">
        <v>50</v>
      </c>
      <c r="B52" s="2" t="s">
        <v>51</v>
      </c>
      <c r="C52" s="10" t="s">
        <v>125</v>
      </c>
    </row>
    <row r="53" spans="1:5" x14ac:dyDescent="0.25">
      <c r="A53" s="1" t="s">
        <v>53</v>
      </c>
      <c r="B53" s="1" t="s">
        <v>38</v>
      </c>
      <c r="C53" s="8">
        <f>'TesGer-Out'!D24</f>
        <v>340000</v>
      </c>
    </row>
    <row r="54" spans="1:5" x14ac:dyDescent="0.25">
      <c r="A54" s="1" t="s">
        <v>54</v>
      </c>
      <c r="B54" s="1" t="s">
        <v>39</v>
      </c>
      <c r="C54" s="8">
        <v>0</v>
      </c>
    </row>
    <row r="55" spans="1:5" x14ac:dyDescent="0.25">
      <c r="A55" s="1" t="s">
        <v>55</v>
      </c>
      <c r="B55" s="1" t="s">
        <v>79</v>
      </c>
      <c r="C55" s="8">
        <v>0</v>
      </c>
    </row>
    <row r="56" spans="1:5" x14ac:dyDescent="0.25">
      <c r="A56" s="1" t="s">
        <v>56</v>
      </c>
      <c r="B56" s="1" t="s">
        <v>40</v>
      </c>
      <c r="C56" s="8">
        <v>0</v>
      </c>
    </row>
    <row r="57" spans="1:5" x14ac:dyDescent="0.25">
      <c r="A57" s="1" t="s">
        <v>57</v>
      </c>
      <c r="B57" s="1" t="s">
        <v>41</v>
      </c>
      <c r="C57" s="8">
        <f>'TesGer-Out'!D25</f>
        <v>0</v>
      </c>
    </row>
    <row r="58" spans="1:5" x14ac:dyDescent="0.25">
      <c r="A58" s="57" t="s">
        <v>83</v>
      </c>
      <c r="B58" s="57"/>
      <c r="C58" s="9">
        <f>SUM(C53:C57)</f>
        <v>340000</v>
      </c>
      <c r="D58" s="20">
        <v>340000</v>
      </c>
      <c r="E58" s="20">
        <f>+C58-D58</f>
        <v>0</v>
      </c>
    </row>
    <row r="60" spans="1:5" x14ac:dyDescent="0.25">
      <c r="A60" s="3" t="s">
        <v>85</v>
      </c>
    </row>
    <row r="62" spans="1:5" x14ac:dyDescent="0.25">
      <c r="A62" s="2" t="s">
        <v>50</v>
      </c>
      <c r="B62" s="2" t="s">
        <v>51</v>
      </c>
      <c r="C62" s="10" t="s">
        <v>52</v>
      </c>
    </row>
    <row r="63" spans="1:5" x14ac:dyDescent="0.25">
      <c r="A63" s="1" t="s">
        <v>53</v>
      </c>
      <c r="B63" s="1" t="s">
        <v>42</v>
      </c>
      <c r="C63" s="8">
        <v>0</v>
      </c>
    </row>
    <row r="64" spans="1:5" x14ac:dyDescent="0.25">
      <c r="A64" s="1" t="s">
        <v>54</v>
      </c>
      <c r="B64" s="1" t="s">
        <v>43</v>
      </c>
      <c r="C64" s="8">
        <v>0</v>
      </c>
    </row>
    <row r="65" spans="1:5" x14ac:dyDescent="0.25">
      <c r="A65" s="57" t="s">
        <v>83</v>
      </c>
      <c r="B65" s="57"/>
      <c r="C65" s="9">
        <f>SUM(C63:C64)</f>
        <v>0</v>
      </c>
    </row>
    <row r="67" spans="1:5" x14ac:dyDescent="0.25">
      <c r="A67" s="3" t="s">
        <v>86</v>
      </c>
    </row>
    <row r="68" spans="1:5" x14ac:dyDescent="0.25">
      <c r="D68" s="18"/>
    </row>
    <row r="69" spans="1:5" x14ac:dyDescent="0.25">
      <c r="A69" s="2" t="s">
        <v>50</v>
      </c>
      <c r="B69" s="2" t="s">
        <v>51</v>
      </c>
      <c r="C69" s="10" t="s">
        <v>125</v>
      </c>
      <c r="D69" s="18"/>
    </row>
    <row r="70" spans="1:5" x14ac:dyDescent="0.25">
      <c r="A70" s="1" t="s">
        <v>53</v>
      </c>
      <c r="B70" s="1" t="s">
        <v>87</v>
      </c>
      <c r="C70" s="8">
        <f>'Financeiro - Access'!N2</f>
        <v>9414314.4299999997</v>
      </c>
      <c r="D70" s="18">
        <f>'TesGer-Out'!D26</f>
        <v>9414314.4299999904</v>
      </c>
      <c r="E70" s="20">
        <f>+C70-D70</f>
        <v>0</v>
      </c>
    </row>
    <row r="71" spans="1:5" x14ac:dyDescent="0.25">
      <c r="A71" s="1" t="s">
        <v>54</v>
      </c>
      <c r="B71" s="1" t="s">
        <v>88</v>
      </c>
      <c r="C71" s="8">
        <f>'Financeiro - Access'!N3</f>
        <v>1995904.61</v>
      </c>
      <c r="D71" s="18">
        <f>'TesGer-Out'!D27</f>
        <v>2195904.61</v>
      </c>
      <c r="E71" s="20">
        <f t="shared" ref="E71:E74" si="0">+C71-D71</f>
        <v>-199999.99999999977</v>
      </c>
    </row>
    <row r="72" spans="1:5" x14ac:dyDescent="0.25">
      <c r="A72" s="1" t="s">
        <v>55</v>
      </c>
      <c r="B72" s="1" t="s">
        <v>95</v>
      </c>
      <c r="C72" s="8">
        <f>'Financeiro - Access'!N4</f>
        <v>423999</v>
      </c>
      <c r="D72" s="18">
        <f>'TesGer-Out'!D28</f>
        <v>423999</v>
      </c>
      <c r="E72" s="20">
        <f t="shared" si="0"/>
        <v>0</v>
      </c>
    </row>
    <row r="73" spans="1:5" x14ac:dyDescent="0.25">
      <c r="A73" s="1" t="s">
        <v>56</v>
      </c>
      <c r="B73" s="1" t="s">
        <v>118</v>
      </c>
      <c r="C73" s="8">
        <f>'Financeiro - Access'!N5</f>
        <v>0</v>
      </c>
      <c r="D73" s="18">
        <v>0</v>
      </c>
      <c r="E73" s="20">
        <f t="shared" si="0"/>
        <v>0</v>
      </c>
    </row>
    <row r="74" spans="1:5" x14ac:dyDescent="0.25">
      <c r="A74" s="57" t="s">
        <v>83</v>
      </c>
      <c r="B74" s="57"/>
      <c r="C74" s="9">
        <f>SUM(C70:C73)</f>
        <v>11834218.039999999</v>
      </c>
      <c r="D74" s="18">
        <f>SUM(D70:D73)</f>
        <v>12034218.03999999</v>
      </c>
      <c r="E74" s="20">
        <f t="shared" si="0"/>
        <v>-199999.99999999069</v>
      </c>
    </row>
    <row r="75" spans="1:5" x14ac:dyDescent="0.25">
      <c r="D75" s="18"/>
    </row>
    <row r="76" spans="1:5" x14ac:dyDescent="0.25">
      <c r="A76" s="3" t="s">
        <v>108</v>
      </c>
      <c r="D76" s="18"/>
    </row>
    <row r="77" spans="1:5" x14ac:dyDescent="0.25">
      <c r="D77" s="18"/>
    </row>
    <row r="78" spans="1:5" x14ac:dyDescent="0.25">
      <c r="A78" s="2" t="s">
        <v>50</v>
      </c>
      <c r="B78" s="2" t="s">
        <v>51</v>
      </c>
      <c r="C78" s="10" t="s">
        <v>124</v>
      </c>
    </row>
    <row r="79" spans="1:5" x14ac:dyDescent="0.25">
      <c r="A79" s="1" t="s">
        <v>53</v>
      </c>
      <c r="B79" s="1" t="s">
        <v>119</v>
      </c>
      <c r="C79" s="8">
        <v>0</v>
      </c>
    </row>
    <row r="80" spans="1:5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21"/>
      <c r="B84" s="21"/>
      <c r="C84" s="22"/>
    </row>
    <row r="85" spans="1:3" x14ac:dyDescent="0.25">
      <c r="A85" s="67" t="s">
        <v>131</v>
      </c>
      <c r="B85" s="67"/>
      <c r="C85" s="67"/>
    </row>
    <row r="86" spans="1:3" x14ac:dyDescent="0.25">
      <c r="A86" s="75"/>
      <c r="B86" s="75"/>
      <c r="C86" s="75"/>
    </row>
  </sheetData>
  <mergeCells count="15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pageSetUpPr fitToPage="1"/>
  </sheetPr>
  <dimension ref="A1:H107"/>
  <sheetViews>
    <sheetView showGridLines="0" view="pageBreakPreview" zoomScale="130" zoomScaleNormal="100" zoomScaleSheetLayoutView="130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15.6640625" style="7" customWidth="1"/>
    <col min="4" max="5" width="15.6640625" style="12" customWidth="1"/>
    <col min="6" max="6" width="11.6640625" style="12" customWidth="1"/>
    <col min="7" max="7" width="9.109375" style="12"/>
  </cols>
  <sheetData>
    <row r="1" spans="1:8" x14ac:dyDescent="0.25">
      <c r="A1" s="58" t="s">
        <v>109</v>
      </c>
      <c r="B1" s="58"/>
      <c r="C1" s="58"/>
      <c r="D1" s="18"/>
      <c r="E1" s="18"/>
      <c r="F1" s="18"/>
      <c r="G1" s="18"/>
      <c r="H1" s="20"/>
    </row>
    <row r="2" spans="1:8" x14ac:dyDescent="0.25">
      <c r="D2" s="18"/>
      <c r="E2" s="18"/>
      <c r="F2" s="18"/>
      <c r="G2" s="18"/>
      <c r="H2" s="20"/>
    </row>
    <row r="3" spans="1:8" x14ac:dyDescent="0.25">
      <c r="A3" s="1" t="s">
        <v>44</v>
      </c>
      <c r="B3" s="59" t="s">
        <v>110</v>
      </c>
      <c r="C3" s="60"/>
      <c r="D3" s="18"/>
      <c r="E3" s="18"/>
      <c r="F3" s="18"/>
      <c r="G3" s="18"/>
      <c r="H3" s="20"/>
    </row>
    <row r="4" spans="1:8" x14ac:dyDescent="0.25">
      <c r="A4" s="1" t="s">
        <v>45</v>
      </c>
      <c r="B4" s="61" t="s">
        <v>111</v>
      </c>
      <c r="C4" s="61"/>
      <c r="D4" s="18"/>
      <c r="E4" s="18"/>
      <c r="F4" s="18"/>
      <c r="G4" s="18"/>
      <c r="H4" s="20"/>
    </row>
    <row r="5" spans="1:8" x14ac:dyDescent="0.25">
      <c r="A5" s="1" t="s">
        <v>46</v>
      </c>
      <c r="B5" s="62" t="s">
        <v>187</v>
      </c>
      <c r="C5" s="61"/>
      <c r="D5" s="18"/>
      <c r="E5" s="18"/>
      <c r="F5" s="18"/>
      <c r="G5" s="18"/>
      <c r="H5" s="20"/>
    </row>
    <row r="6" spans="1:8" x14ac:dyDescent="0.25">
      <c r="A6" s="1" t="s">
        <v>47</v>
      </c>
      <c r="B6" s="61" t="s">
        <v>112</v>
      </c>
      <c r="C6" s="61"/>
      <c r="D6" s="18"/>
      <c r="E6" s="18"/>
      <c r="F6" s="18"/>
      <c r="G6" s="18"/>
      <c r="H6" s="20"/>
    </row>
    <row r="7" spans="1:8" x14ac:dyDescent="0.25">
      <c r="A7" s="1" t="s">
        <v>48</v>
      </c>
      <c r="B7" s="85" t="s">
        <v>176</v>
      </c>
      <c r="C7" s="86"/>
      <c r="D7" s="18"/>
      <c r="E7" s="18"/>
      <c r="F7" s="18"/>
      <c r="G7" s="18"/>
      <c r="H7" s="20"/>
    </row>
    <row r="8" spans="1:8" x14ac:dyDescent="0.25">
      <c r="A8" s="1" t="s">
        <v>49</v>
      </c>
      <c r="B8" s="65">
        <v>44547</v>
      </c>
      <c r="C8" s="60"/>
      <c r="D8" s="18"/>
      <c r="E8" s="18"/>
      <c r="F8" s="18"/>
      <c r="G8" s="18"/>
      <c r="H8" s="20"/>
    </row>
    <row r="9" spans="1:8" x14ac:dyDescent="0.25">
      <c r="D9" s="18"/>
      <c r="E9" s="18"/>
      <c r="F9" s="18"/>
      <c r="G9" s="18"/>
      <c r="H9" s="20"/>
    </row>
    <row r="10" spans="1:8" x14ac:dyDescent="0.25">
      <c r="A10" s="3" t="s">
        <v>114</v>
      </c>
      <c r="D10" s="18"/>
      <c r="E10" s="18"/>
      <c r="F10" s="18"/>
      <c r="G10" s="18"/>
      <c r="H10" s="20"/>
    </row>
    <row r="11" spans="1:8" x14ac:dyDescent="0.25">
      <c r="D11" s="18"/>
      <c r="E11" s="18"/>
      <c r="F11" s="18"/>
      <c r="G11" s="18"/>
      <c r="H11" s="20"/>
    </row>
    <row r="12" spans="1:8" x14ac:dyDescent="0.25">
      <c r="A12" s="2" t="s">
        <v>50</v>
      </c>
      <c r="B12" s="2" t="s">
        <v>51</v>
      </c>
      <c r="C12" s="10" t="s">
        <v>125</v>
      </c>
      <c r="D12" s="18"/>
      <c r="E12" s="18"/>
      <c r="F12" s="18"/>
      <c r="G12" s="18"/>
      <c r="H12" s="20"/>
    </row>
    <row r="13" spans="1:8" x14ac:dyDescent="0.25">
      <c r="A13" s="1" t="s">
        <v>53</v>
      </c>
      <c r="B13" s="4" t="s">
        <v>15</v>
      </c>
      <c r="C13" s="9">
        <f>'TesGer-Nov'!D1</f>
        <v>9729058.3100000005</v>
      </c>
      <c r="D13" s="18"/>
      <c r="E13" s="18"/>
      <c r="F13" s="18"/>
      <c r="G13" s="18"/>
      <c r="H13" s="20"/>
    </row>
    <row r="14" spans="1:8" x14ac:dyDescent="0.25">
      <c r="A14" s="1" t="s">
        <v>54</v>
      </c>
      <c r="B14" s="4" t="s">
        <v>16</v>
      </c>
      <c r="C14" s="9">
        <f>'TesGer-Nov'!D2</f>
        <v>2257500.89</v>
      </c>
      <c r="D14" s="18"/>
      <c r="E14" s="18"/>
      <c r="F14" s="18"/>
      <c r="G14" s="18"/>
      <c r="H14" s="20"/>
    </row>
    <row r="15" spans="1:8" x14ac:dyDescent="0.25">
      <c r="A15" s="1" t="s">
        <v>55</v>
      </c>
      <c r="B15" s="4" t="s">
        <v>122</v>
      </c>
      <c r="C15" s="9">
        <f>'TesGer-Nov'!D3</f>
        <v>2477881.5</v>
      </c>
      <c r="D15" s="18"/>
      <c r="E15" s="18"/>
      <c r="F15" s="18"/>
      <c r="G15" s="18"/>
      <c r="H15" s="20"/>
    </row>
    <row r="16" spans="1:8" ht="52.8" x14ac:dyDescent="0.25">
      <c r="A16" s="5" t="s">
        <v>56</v>
      </c>
      <c r="B16" s="4" t="s">
        <v>126</v>
      </c>
      <c r="C16" s="9">
        <v>0</v>
      </c>
      <c r="D16" s="18"/>
      <c r="E16" s="18"/>
      <c r="F16" s="18"/>
      <c r="G16" s="18"/>
      <c r="H16" s="20"/>
    </row>
    <row r="17" spans="1:8" x14ac:dyDescent="0.25">
      <c r="A17" s="57" t="s">
        <v>83</v>
      </c>
      <c r="B17" s="57"/>
      <c r="C17" s="9">
        <f>SUM(C13:C16)</f>
        <v>14464440.700000001</v>
      </c>
      <c r="D17" s="18">
        <v>14464440.699999999</v>
      </c>
      <c r="E17" s="18">
        <f>+C17-D17</f>
        <v>0</v>
      </c>
      <c r="F17" s="18"/>
      <c r="G17" s="18"/>
      <c r="H17" s="20"/>
    </row>
    <row r="18" spans="1:8" x14ac:dyDescent="0.25">
      <c r="D18" s="18"/>
      <c r="E18" s="18"/>
      <c r="F18" s="18"/>
      <c r="G18" s="18"/>
      <c r="H18" s="20"/>
    </row>
    <row r="19" spans="1:8" x14ac:dyDescent="0.25">
      <c r="A19" s="3" t="s">
        <v>84</v>
      </c>
      <c r="D19" s="18"/>
      <c r="E19" s="18"/>
      <c r="F19" s="18"/>
      <c r="G19" s="18"/>
      <c r="H19" s="20"/>
    </row>
    <row r="20" spans="1:8" x14ac:dyDescent="0.25">
      <c r="D20" s="18"/>
      <c r="E20" s="18"/>
      <c r="F20" s="18"/>
      <c r="G20" s="18"/>
      <c r="H20" s="20"/>
    </row>
    <row r="21" spans="1:8" x14ac:dyDescent="0.25">
      <c r="A21" s="2" t="s">
        <v>50</v>
      </c>
      <c r="B21" s="2" t="s">
        <v>51</v>
      </c>
      <c r="C21" s="10" t="s">
        <v>124</v>
      </c>
      <c r="D21" s="18"/>
      <c r="E21" s="18"/>
      <c r="F21" s="18"/>
      <c r="G21" s="18"/>
      <c r="H21" s="20"/>
    </row>
    <row r="22" spans="1:8" x14ac:dyDescent="0.25">
      <c r="A22" s="1" t="s">
        <v>53</v>
      </c>
      <c r="B22" s="1" t="s">
        <v>17</v>
      </c>
      <c r="C22" s="8">
        <f>'TesGer-Nov'!D4</f>
        <v>4798.8</v>
      </c>
      <c r="D22" s="18"/>
      <c r="E22" s="18"/>
      <c r="F22" s="18"/>
      <c r="G22" s="18"/>
      <c r="H22" s="20"/>
    </row>
    <row r="23" spans="1:8" x14ac:dyDescent="0.25">
      <c r="A23" s="1" t="s">
        <v>54</v>
      </c>
      <c r="B23" s="1" t="s">
        <v>18</v>
      </c>
      <c r="C23" s="8">
        <f>'TesGer-Nov'!D5</f>
        <v>315425.82</v>
      </c>
      <c r="D23" s="18"/>
      <c r="E23" s="18"/>
      <c r="F23" s="18"/>
      <c r="G23" s="18"/>
      <c r="H23" s="20"/>
    </row>
    <row r="24" spans="1:8" x14ac:dyDescent="0.25">
      <c r="A24" s="1" t="s">
        <v>55</v>
      </c>
      <c r="B24" s="1" t="s">
        <v>19</v>
      </c>
      <c r="C24" s="8">
        <f>'TesGer-Nov'!D6</f>
        <v>48214.54</v>
      </c>
      <c r="D24" s="18"/>
      <c r="E24" s="18"/>
      <c r="F24" s="18"/>
      <c r="G24" s="18"/>
      <c r="H24" s="20"/>
    </row>
    <row r="25" spans="1:8" x14ac:dyDescent="0.25">
      <c r="A25" s="1" t="s">
        <v>56</v>
      </c>
      <c r="B25" s="1" t="s">
        <v>20</v>
      </c>
      <c r="C25" s="8">
        <f>'TesGer-Nov'!D7</f>
        <v>9035.0400000000409</v>
      </c>
      <c r="D25" s="18"/>
      <c r="E25" s="18"/>
      <c r="F25" s="18"/>
      <c r="G25" s="18"/>
      <c r="H25" s="20"/>
    </row>
    <row r="26" spans="1:8" x14ac:dyDescent="0.25">
      <c r="A26" s="1" t="s">
        <v>57</v>
      </c>
      <c r="B26" s="1" t="s">
        <v>21</v>
      </c>
      <c r="C26" s="8">
        <f>'TesGer-Nov'!D8</f>
        <v>40670.129999999997</v>
      </c>
      <c r="D26" s="18"/>
      <c r="E26" s="18"/>
      <c r="F26" s="18"/>
      <c r="G26" s="18"/>
      <c r="H26" s="20"/>
    </row>
    <row r="27" spans="1:8" x14ac:dyDescent="0.25">
      <c r="A27" s="1" t="s">
        <v>58</v>
      </c>
      <c r="B27" s="1" t="s">
        <v>80</v>
      </c>
      <c r="C27" s="8">
        <f>'TesGer-Nov'!D9</f>
        <v>1798.19</v>
      </c>
      <c r="D27" s="18"/>
      <c r="E27" s="18"/>
      <c r="F27" s="18"/>
      <c r="G27" s="18"/>
      <c r="H27" s="20"/>
    </row>
    <row r="28" spans="1:8" x14ac:dyDescent="0.25">
      <c r="A28" s="1" t="s">
        <v>59</v>
      </c>
      <c r="B28" s="1" t="s">
        <v>22</v>
      </c>
      <c r="C28" s="8">
        <f>'TesGer-Nov'!D10</f>
        <v>155109.42000000001</v>
      </c>
      <c r="D28" s="18"/>
      <c r="E28" s="18"/>
      <c r="F28" s="18"/>
      <c r="G28" s="18"/>
      <c r="H28" s="20"/>
    </row>
    <row r="29" spans="1:8" x14ac:dyDescent="0.25">
      <c r="A29" s="1" t="s">
        <v>60</v>
      </c>
      <c r="B29" s="1" t="s">
        <v>23</v>
      </c>
      <c r="C29" s="8">
        <f>'TesGer-Nov'!D11</f>
        <v>92495.76</v>
      </c>
      <c r="D29" s="18"/>
      <c r="E29" s="18"/>
      <c r="F29" s="18"/>
      <c r="G29" s="18"/>
      <c r="H29" s="20"/>
    </row>
    <row r="30" spans="1:8" x14ac:dyDescent="0.25">
      <c r="A30" s="1" t="s">
        <v>61</v>
      </c>
      <c r="B30" s="1" t="s">
        <v>24</v>
      </c>
      <c r="C30" s="8">
        <f>'TesGer-Nov'!D12</f>
        <v>10566.28</v>
      </c>
      <c r="D30" s="18"/>
      <c r="E30" s="18"/>
      <c r="F30" s="18"/>
      <c r="G30" s="18"/>
      <c r="H30" s="20"/>
    </row>
    <row r="31" spans="1:8" x14ac:dyDescent="0.25">
      <c r="A31" s="1" t="s">
        <v>62</v>
      </c>
      <c r="B31" s="1" t="s">
        <v>25</v>
      </c>
      <c r="C31" s="8">
        <f>'TesGer-Nov'!D13</f>
        <v>56152.590000000098</v>
      </c>
      <c r="D31" s="18"/>
      <c r="E31" s="18"/>
      <c r="F31" s="18"/>
      <c r="G31" s="18"/>
      <c r="H31" s="20"/>
    </row>
    <row r="32" spans="1:8" x14ac:dyDescent="0.25">
      <c r="A32" s="1" t="s">
        <v>63</v>
      </c>
      <c r="B32" s="1" t="s">
        <v>26</v>
      </c>
      <c r="C32" s="8">
        <f>'TesGer-Nov'!D14</f>
        <v>2896.94</v>
      </c>
      <c r="D32" s="18"/>
      <c r="E32" s="18"/>
      <c r="F32" s="18"/>
      <c r="G32" s="18"/>
      <c r="H32" s="20"/>
    </row>
    <row r="33" spans="1:8" x14ac:dyDescent="0.25">
      <c r="A33" s="1" t="s">
        <v>64</v>
      </c>
      <c r="B33" s="1" t="s">
        <v>27</v>
      </c>
      <c r="C33" s="8">
        <f>'TesGer-Nov'!D15</f>
        <v>12580.32</v>
      </c>
      <c r="D33" s="18"/>
      <c r="E33" s="18"/>
      <c r="F33" s="18"/>
      <c r="G33" s="18"/>
      <c r="H33" s="20"/>
    </row>
    <row r="34" spans="1:8" ht="66" x14ac:dyDescent="0.25">
      <c r="A34" s="5" t="s">
        <v>65</v>
      </c>
      <c r="B34" s="6" t="s">
        <v>129</v>
      </c>
      <c r="C34" s="9">
        <f>'TesGer-Nov'!D16</f>
        <v>22258.58</v>
      </c>
      <c r="D34" s="18"/>
      <c r="E34" s="18"/>
      <c r="F34" s="18"/>
      <c r="G34" s="18"/>
      <c r="H34" s="20"/>
    </row>
    <row r="35" spans="1:8" x14ac:dyDescent="0.25">
      <c r="A35" s="1" t="s">
        <v>66</v>
      </c>
      <c r="B35" s="1" t="s">
        <v>28</v>
      </c>
      <c r="C35" s="8">
        <f>'TesGer-Nov'!D17</f>
        <v>210515.91</v>
      </c>
      <c r="D35" s="18"/>
      <c r="E35" s="18"/>
      <c r="F35" s="18"/>
      <c r="G35" s="18"/>
      <c r="H35" s="20"/>
    </row>
    <row r="36" spans="1:8" x14ac:dyDescent="0.25">
      <c r="A36" s="1" t="s">
        <v>67</v>
      </c>
      <c r="B36" s="1" t="s">
        <v>117</v>
      </c>
      <c r="C36" s="8">
        <f>'TesGer-Nov'!D18</f>
        <v>261596.17</v>
      </c>
      <c r="D36" s="18"/>
      <c r="E36" s="18"/>
      <c r="F36" s="18"/>
      <c r="G36" s="18"/>
      <c r="H36" s="20"/>
    </row>
    <row r="37" spans="1:8" x14ac:dyDescent="0.25">
      <c r="A37" s="1" t="s">
        <v>68</v>
      </c>
      <c r="B37" s="1" t="s">
        <v>29</v>
      </c>
      <c r="C37" s="8">
        <v>0</v>
      </c>
      <c r="D37" s="18"/>
      <c r="E37" s="18"/>
      <c r="F37" s="18"/>
      <c r="G37" s="18"/>
      <c r="H37" s="20"/>
    </row>
    <row r="38" spans="1:8" ht="26.4" x14ac:dyDescent="0.25">
      <c r="A38" s="5" t="s">
        <v>69</v>
      </c>
      <c r="B38" s="11" t="s">
        <v>81</v>
      </c>
      <c r="C38" s="9">
        <f>'TesGer-Nov'!D19</f>
        <v>152506.49</v>
      </c>
      <c r="D38" s="18"/>
      <c r="E38" s="18"/>
      <c r="F38" s="18"/>
      <c r="G38" s="18"/>
      <c r="H38" s="20"/>
    </row>
    <row r="39" spans="1:8" x14ac:dyDescent="0.25">
      <c r="A39" s="1" t="s">
        <v>70</v>
      </c>
      <c r="B39" s="1" t="s">
        <v>30</v>
      </c>
      <c r="C39" s="8">
        <f>'TesGer-Nov'!D20</f>
        <v>6247</v>
      </c>
      <c r="D39" s="18"/>
      <c r="E39" s="18"/>
      <c r="F39" s="18"/>
      <c r="G39" s="18"/>
      <c r="H39" s="20"/>
    </row>
    <row r="40" spans="1:8" x14ac:dyDescent="0.25">
      <c r="A40" s="1" t="s">
        <v>71</v>
      </c>
      <c r="B40" s="1" t="s">
        <v>31</v>
      </c>
      <c r="C40" s="8">
        <v>0</v>
      </c>
      <c r="D40" s="18"/>
      <c r="E40" s="18"/>
      <c r="F40" s="18"/>
      <c r="G40" s="18"/>
      <c r="H40" s="20"/>
    </row>
    <row r="41" spans="1:8" x14ac:dyDescent="0.25">
      <c r="A41" s="1" t="s">
        <v>72</v>
      </c>
      <c r="B41" s="1" t="s">
        <v>32</v>
      </c>
      <c r="C41" s="8">
        <v>0</v>
      </c>
      <c r="D41" s="18"/>
      <c r="E41" s="18"/>
      <c r="F41" s="18"/>
      <c r="G41" s="18"/>
      <c r="H41" s="20"/>
    </row>
    <row r="42" spans="1:8" x14ac:dyDescent="0.25">
      <c r="A42" s="1" t="s">
        <v>73</v>
      </c>
      <c r="B42" s="1" t="s">
        <v>33</v>
      </c>
      <c r="C42" s="8">
        <f>'TesGer-Nov'!D21</f>
        <v>0</v>
      </c>
      <c r="D42" s="18"/>
      <c r="E42" s="18"/>
      <c r="F42" s="18"/>
      <c r="G42" s="18"/>
      <c r="H42" s="20"/>
    </row>
    <row r="43" spans="1:8" x14ac:dyDescent="0.25">
      <c r="A43" s="1" t="s">
        <v>74</v>
      </c>
      <c r="B43" s="1" t="s">
        <v>34</v>
      </c>
      <c r="C43" s="8">
        <f>'TesGer-Nov'!D22</f>
        <v>2483.27</v>
      </c>
      <c r="D43" s="18"/>
      <c r="E43" s="18"/>
      <c r="F43" s="18"/>
      <c r="G43" s="18"/>
      <c r="H43" s="20"/>
    </row>
    <row r="44" spans="1:8" x14ac:dyDescent="0.25">
      <c r="A44" s="1" t="s">
        <v>75</v>
      </c>
      <c r="B44" s="1" t="s">
        <v>35</v>
      </c>
      <c r="C44" s="8">
        <v>0</v>
      </c>
      <c r="D44" s="18"/>
      <c r="E44" s="18"/>
      <c r="F44" s="18"/>
      <c r="G44" s="18"/>
      <c r="H44" s="20"/>
    </row>
    <row r="45" spans="1:8" x14ac:dyDescent="0.25">
      <c r="A45" s="1" t="s">
        <v>76</v>
      </c>
      <c r="B45" s="1" t="s">
        <v>82</v>
      </c>
      <c r="C45" s="8">
        <f>'TesGer-Nov'!D23</f>
        <v>5014.88</v>
      </c>
      <c r="D45" s="18"/>
      <c r="E45" s="18"/>
      <c r="F45" s="18"/>
      <c r="G45" s="18"/>
      <c r="H45" s="20"/>
    </row>
    <row r="46" spans="1:8" x14ac:dyDescent="0.25">
      <c r="A46" s="1" t="s">
        <v>77</v>
      </c>
      <c r="B46" s="1" t="s">
        <v>36</v>
      </c>
      <c r="C46" s="8">
        <v>0</v>
      </c>
      <c r="D46" s="18"/>
      <c r="E46" s="18"/>
      <c r="F46" s="18"/>
      <c r="G46" s="18"/>
      <c r="H46" s="20"/>
    </row>
    <row r="47" spans="1:8" x14ac:dyDescent="0.25">
      <c r="A47" s="1" t="s">
        <v>78</v>
      </c>
      <c r="B47" s="1" t="s">
        <v>37</v>
      </c>
      <c r="C47" s="8">
        <f>'TesGer-Nov'!D24</f>
        <v>1500718.38</v>
      </c>
      <c r="D47" s="18"/>
      <c r="E47" s="18"/>
      <c r="F47" s="18"/>
      <c r="G47" s="18"/>
      <c r="H47" s="20"/>
    </row>
    <row r="48" spans="1:8" x14ac:dyDescent="0.25">
      <c r="A48" s="57" t="s">
        <v>83</v>
      </c>
      <c r="B48" s="57"/>
      <c r="C48" s="9">
        <f>SUM(C22:C47)</f>
        <v>2911084.51</v>
      </c>
      <c r="D48" s="18">
        <v>2911084.51</v>
      </c>
      <c r="E48" s="18">
        <f>+C48-D48</f>
        <v>0</v>
      </c>
      <c r="F48" s="18"/>
      <c r="G48" s="18"/>
      <c r="H48" s="20"/>
    </row>
    <row r="49" spans="1:8" x14ac:dyDescent="0.25">
      <c r="D49" s="18"/>
      <c r="E49" s="18"/>
      <c r="F49" s="18"/>
      <c r="G49" s="18"/>
      <c r="H49" s="20"/>
    </row>
    <row r="50" spans="1:8" x14ac:dyDescent="0.25">
      <c r="A50" s="3" t="s">
        <v>115</v>
      </c>
      <c r="D50" s="18"/>
      <c r="E50" s="18"/>
      <c r="F50" s="18"/>
      <c r="G50" s="18"/>
      <c r="H50" s="20"/>
    </row>
    <row r="51" spans="1:8" x14ac:dyDescent="0.25">
      <c r="D51" s="18"/>
      <c r="E51" s="18"/>
      <c r="F51" s="18"/>
      <c r="G51" s="18"/>
      <c r="H51" s="20"/>
    </row>
    <row r="52" spans="1:8" x14ac:dyDescent="0.25">
      <c r="A52" s="2" t="s">
        <v>50</v>
      </c>
      <c r="B52" s="2" t="s">
        <v>51</v>
      </c>
      <c r="C52" s="10" t="s">
        <v>125</v>
      </c>
      <c r="D52" s="18"/>
      <c r="E52" s="18"/>
      <c r="F52" s="18"/>
      <c r="G52" s="18"/>
      <c r="H52" s="20"/>
    </row>
    <row r="53" spans="1:8" x14ac:dyDescent="0.25">
      <c r="A53" s="1" t="s">
        <v>53</v>
      </c>
      <c r="B53" s="1" t="s">
        <v>38</v>
      </c>
      <c r="C53" s="8">
        <f>'TesGer-Nov'!D25</f>
        <v>0</v>
      </c>
      <c r="D53" s="18"/>
      <c r="E53" s="18"/>
      <c r="F53" s="18"/>
      <c r="G53" s="18"/>
      <c r="H53" s="20"/>
    </row>
    <row r="54" spans="1:8" x14ac:dyDescent="0.25">
      <c r="A54" s="1" t="s">
        <v>54</v>
      </c>
      <c r="B54" s="1" t="s">
        <v>39</v>
      </c>
      <c r="C54" s="8">
        <v>0</v>
      </c>
      <c r="D54" s="18"/>
      <c r="E54" s="18"/>
      <c r="F54" s="18"/>
      <c r="G54" s="18"/>
      <c r="H54" s="20"/>
    </row>
    <row r="55" spans="1:8" x14ac:dyDescent="0.25">
      <c r="A55" s="1" t="s">
        <v>55</v>
      </c>
      <c r="B55" s="1" t="s">
        <v>79</v>
      </c>
      <c r="C55" s="8">
        <v>0</v>
      </c>
      <c r="D55" s="18"/>
      <c r="E55" s="18"/>
      <c r="F55" s="18"/>
      <c r="G55" s="18"/>
      <c r="H55" s="20"/>
    </row>
    <row r="56" spans="1:8" x14ac:dyDescent="0.25">
      <c r="A56" s="1" t="s">
        <v>56</v>
      </c>
      <c r="B56" s="1" t="s">
        <v>40</v>
      </c>
      <c r="C56" s="8">
        <f>'TesGer-Nov'!D26</f>
        <v>54603</v>
      </c>
      <c r="D56" s="18"/>
      <c r="E56" s="18"/>
      <c r="F56" s="18"/>
      <c r="G56" s="18"/>
      <c r="H56" s="20"/>
    </row>
    <row r="57" spans="1:8" x14ac:dyDescent="0.25">
      <c r="A57" s="1" t="s">
        <v>57</v>
      </c>
      <c r="B57" s="1" t="s">
        <v>41</v>
      </c>
      <c r="C57" s="8">
        <f>'TesGer-Nov'!D27</f>
        <v>6918.75</v>
      </c>
      <c r="D57" s="18"/>
      <c r="E57" s="18"/>
      <c r="F57" s="18"/>
      <c r="G57" s="18"/>
      <c r="H57" s="20"/>
    </row>
    <row r="58" spans="1:8" x14ac:dyDescent="0.25">
      <c r="A58" s="57" t="s">
        <v>83</v>
      </c>
      <c r="B58" s="57"/>
      <c r="C58" s="9">
        <f>SUM(C53:C57)</f>
        <v>61521.75</v>
      </c>
      <c r="D58" s="18">
        <v>61521.75</v>
      </c>
      <c r="E58" s="18">
        <f>+C58-D58</f>
        <v>0</v>
      </c>
      <c r="F58" s="18"/>
      <c r="G58" s="18"/>
      <c r="H58" s="20"/>
    </row>
    <row r="59" spans="1:8" x14ac:dyDescent="0.25">
      <c r="D59" s="18"/>
      <c r="E59" s="18"/>
      <c r="F59" s="18"/>
      <c r="G59" s="18"/>
      <c r="H59" s="20"/>
    </row>
    <row r="60" spans="1:8" x14ac:dyDescent="0.25">
      <c r="A60" s="3" t="s">
        <v>85</v>
      </c>
      <c r="D60" s="18"/>
      <c r="E60" s="18"/>
      <c r="F60" s="18"/>
      <c r="G60" s="18"/>
      <c r="H60" s="20"/>
    </row>
    <row r="61" spans="1:8" x14ac:dyDescent="0.25">
      <c r="D61" s="18"/>
      <c r="E61" s="18"/>
      <c r="F61" s="18"/>
      <c r="G61" s="18"/>
      <c r="H61" s="20"/>
    </row>
    <row r="62" spans="1:8" x14ac:dyDescent="0.25">
      <c r="A62" s="2" t="s">
        <v>50</v>
      </c>
      <c r="B62" s="2" t="s">
        <v>51</v>
      </c>
      <c r="C62" s="10" t="s">
        <v>125</v>
      </c>
      <c r="D62" s="18"/>
      <c r="E62" s="18"/>
      <c r="F62" s="18"/>
      <c r="G62" s="18"/>
      <c r="H62" s="20"/>
    </row>
    <row r="63" spans="1:8" x14ac:dyDescent="0.25">
      <c r="A63" s="1" t="s">
        <v>53</v>
      </c>
      <c r="B63" s="1" t="s">
        <v>42</v>
      </c>
      <c r="C63" s="8">
        <v>0</v>
      </c>
      <c r="D63" s="18"/>
      <c r="E63" s="18"/>
      <c r="F63" s="18"/>
      <c r="G63" s="18"/>
      <c r="H63" s="20"/>
    </row>
    <row r="64" spans="1:8" x14ac:dyDescent="0.25">
      <c r="A64" s="1" t="s">
        <v>54</v>
      </c>
      <c r="B64" s="1" t="s">
        <v>43</v>
      </c>
      <c r="C64" s="8">
        <v>0</v>
      </c>
      <c r="D64" s="18"/>
      <c r="E64" s="18"/>
      <c r="F64" s="18"/>
      <c r="G64" s="18"/>
      <c r="H64" s="20"/>
    </row>
    <row r="65" spans="1:8" x14ac:dyDescent="0.25">
      <c r="A65" s="57" t="s">
        <v>83</v>
      </c>
      <c r="B65" s="57"/>
      <c r="C65" s="9">
        <f>SUM(C63:C64)</f>
        <v>0</v>
      </c>
      <c r="D65" s="18"/>
      <c r="E65" s="18"/>
      <c r="F65" s="18"/>
      <c r="G65" s="18"/>
      <c r="H65" s="20"/>
    </row>
    <row r="66" spans="1:8" x14ac:dyDescent="0.25">
      <c r="D66" s="18"/>
      <c r="E66" s="18"/>
      <c r="F66" s="18"/>
      <c r="G66" s="18"/>
      <c r="H66" s="20"/>
    </row>
    <row r="67" spans="1:8" x14ac:dyDescent="0.25">
      <c r="A67" s="3" t="s">
        <v>86</v>
      </c>
      <c r="D67" s="18"/>
      <c r="E67" s="18"/>
      <c r="F67" s="18"/>
      <c r="G67" s="18"/>
      <c r="H67" s="20"/>
    </row>
    <row r="68" spans="1:8" x14ac:dyDescent="0.25">
      <c r="D68" s="18"/>
      <c r="E68" s="18"/>
      <c r="F68" s="18"/>
      <c r="G68" s="18"/>
      <c r="H68" s="20"/>
    </row>
    <row r="69" spans="1:8" x14ac:dyDescent="0.25">
      <c r="A69" s="2" t="s">
        <v>50</v>
      </c>
      <c r="B69" s="2" t="s">
        <v>51</v>
      </c>
      <c r="C69" s="10" t="s">
        <v>124</v>
      </c>
      <c r="D69" s="18"/>
      <c r="E69" s="18"/>
      <c r="F69" s="18"/>
      <c r="G69" s="18"/>
      <c r="H69" s="20"/>
    </row>
    <row r="70" spans="1:8" x14ac:dyDescent="0.25">
      <c r="A70" s="1" t="s">
        <v>53</v>
      </c>
      <c r="B70" s="1" t="s">
        <v>87</v>
      </c>
      <c r="C70" s="8">
        <f>'Financeiro - Access'!O2</f>
        <v>14502604.550000001</v>
      </c>
      <c r="D70" s="18">
        <f>'TesGer-Nov'!D28</f>
        <v>14502604.550000001</v>
      </c>
      <c r="E70" s="18">
        <f>+C70-D70</f>
        <v>0</v>
      </c>
      <c r="F70" s="18"/>
      <c r="G70" s="18"/>
      <c r="H70" s="20"/>
    </row>
    <row r="71" spans="1:8" x14ac:dyDescent="0.25">
      <c r="A71" s="1" t="s">
        <v>54</v>
      </c>
      <c r="B71" s="1" t="s">
        <v>88</v>
      </c>
      <c r="C71" s="8">
        <f>'Financeiro - Access'!O3</f>
        <v>2495331.33</v>
      </c>
      <c r="D71" s="18">
        <f>'TesGer-Nov'!D29</f>
        <v>3140145.41</v>
      </c>
      <c r="E71" s="18">
        <f t="shared" ref="E71:E73" si="0">+C71-D71</f>
        <v>-644814.08000000007</v>
      </c>
      <c r="F71" s="18"/>
      <c r="G71" s="18"/>
      <c r="H71" s="20"/>
    </row>
    <row r="72" spans="1:8" x14ac:dyDescent="0.25">
      <c r="A72" s="1" t="s">
        <v>55</v>
      </c>
      <c r="B72" s="1" t="s">
        <v>95</v>
      </c>
      <c r="C72" s="8">
        <f>'Financeiro - Access'!O4</f>
        <v>0</v>
      </c>
      <c r="D72" s="18">
        <f>'TesGer-Nov'!D30</f>
        <v>0</v>
      </c>
      <c r="E72" s="18">
        <f t="shared" si="0"/>
        <v>0</v>
      </c>
      <c r="F72" s="18"/>
      <c r="G72" s="18"/>
      <c r="H72" s="20"/>
    </row>
    <row r="73" spans="1:8" x14ac:dyDescent="0.25">
      <c r="A73" s="1" t="s">
        <v>56</v>
      </c>
      <c r="B73" s="1" t="s">
        <v>118</v>
      </c>
      <c r="C73" s="8">
        <f>'Financeiro - Access'!O5</f>
        <v>0</v>
      </c>
      <c r="D73" s="18">
        <v>0</v>
      </c>
      <c r="E73" s="18">
        <f t="shared" si="0"/>
        <v>0</v>
      </c>
      <c r="F73" s="18"/>
      <c r="G73" s="18"/>
      <c r="H73" s="20"/>
    </row>
    <row r="74" spans="1:8" x14ac:dyDescent="0.25">
      <c r="A74" s="57" t="s">
        <v>83</v>
      </c>
      <c r="B74" s="57"/>
      <c r="C74" s="9">
        <f>SUM(C70:C73)</f>
        <v>16997935.880000003</v>
      </c>
      <c r="D74" s="18">
        <f>SUM(D70:D73)</f>
        <v>17642749.960000001</v>
      </c>
      <c r="E74" s="18">
        <f>SUM(E70:E73)</f>
        <v>-644814.08000000007</v>
      </c>
      <c r="F74" s="18"/>
      <c r="G74" s="18"/>
      <c r="H74" s="20"/>
    </row>
    <row r="75" spans="1:8" x14ac:dyDescent="0.25">
      <c r="D75" s="18"/>
      <c r="E75" s="18"/>
      <c r="F75" s="18"/>
      <c r="G75" s="18"/>
      <c r="H75" s="20"/>
    </row>
    <row r="76" spans="1:8" x14ac:dyDescent="0.25">
      <c r="A76" s="3" t="s">
        <v>108</v>
      </c>
      <c r="D76" s="18"/>
      <c r="E76" s="18"/>
      <c r="F76" s="18"/>
      <c r="G76" s="18"/>
      <c r="H76" s="20"/>
    </row>
    <row r="77" spans="1:8" x14ac:dyDescent="0.25">
      <c r="D77" s="18"/>
      <c r="E77" s="18"/>
      <c r="F77" s="18"/>
      <c r="G77" s="18"/>
      <c r="H77" s="20"/>
    </row>
    <row r="78" spans="1:8" x14ac:dyDescent="0.25">
      <c r="A78" s="2" t="s">
        <v>50</v>
      </c>
      <c r="B78" s="2" t="s">
        <v>51</v>
      </c>
      <c r="C78" s="10" t="s">
        <v>124</v>
      </c>
      <c r="D78" s="18"/>
      <c r="E78" s="18"/>
      <c r="F78" s="18"/>
      <c r="G78" s="18"/>
      <c r="H78" s="20"/>
    </row>
    <row r="79" spans="1:8" x14ac:dyDescent="0.25">
      <c r="A79" s="1" t="s">
        <v>53</v>
      </c>
      <c r="B79" s="1" t="s">
        <v>119</v>
      </c>
      <c r="C79" s="8">
        <v>0</v>
      </c>
      <c r="D79" s="18"/>
      <c r="E79" s="18"/>
      <c r="F79" s="18"/>
      <c r="G79" s="18"/>
      <c r="H79" s="20"/>
    </row>
    <row r="80" spans="1:8" x14ac:dyDescent="0.25">
      <c r="A80" s="1" t="s">
        <v>54</v>
      </c>
      <c r="B80" s="1" t="s">
        <v>120</v>
      </c>
      <c r="C80" s="8">
        <v>0</v>
      </c>
      <c r="D80" s="18"/>
      <c r="E80" s="18"/>
      <c r="F80" s="18"/>
      <c r="G80" s="18"/>
      <c r="H80" s="20"/>
    </row>
    <row r="81" spans="1:8" x14ac:dyDescent="0.25">
      <c r="A81" s="1" t="s">
        <v>55</v>
      </c>
      <c r="B81" s="1" t="s">
        <v>121</v>
      </c>
      <c r="C81" s="8">
        <v>0</v>
      </c>
      <c r="D81" s="18"/>
      <c r="E81" s="18"/>
      <c r="F81" s="18"/>
      <c r="G81" s="18"/>
      <c r="H81" s="20"/>
    </row>
    <row r="82" spans="1:8" x14ac:dyDescent="0.25">
      <c r="A82" s="1" t="s">
        <v>56</v>
      </c>
      <c r="B82" s="1" t="s">
        <v>89</v>
      </c>
      <c r="C82" s="8">
        <v>0</v>
      </c>
      <c r="D82" s="18"/>
      <c r="E82" s="18"/>
      <c r="F82" s="18"/>
      <c r="G82" s="18"/>
      <c r="H82" s="20"/>
    </row>
    <row r="83" spans="1:8" x14ac:dyDescent="0.25">
      <c r="A83" s="57" t="s">
        <v>83</v>
      </c>
      <c r="B83" s="57"/>
      <c r="C83" s="9">
        <f>SUM(C79:C82)</f>
        <v>0</v>
      </c>
      <c r="D83" s="18"/>
      <c r="E83" s="18"/>
      <c r="F83" s="18"/>
      <c r="G83" s="18"/>
      <c r="H83" s="20"/>
    </row>
    <row r="84" spans="1:8" x14ac:dyDescent="0.25">
      <c r="A84" s="67" t="s">
        <v>131</v>
      </c>
      <c r="B84" s="67"/>
      <c r="C84" s="67"/>
      <c r="D84" s="18"/>
      <c r="E84" s="18"/>
      <c r="F84" s="18"/>
      <c r="G84" s="18"/>
      <c r="H84" s="20"/>
    </row>
    <row r="85" spans="1:8" x14ac:dyDescent="0.25">
      <c r="A85" s="87"/>
      <c r="B85" s="87"/>
      <c r="C85" s="87"/>
      <c r="D85" s="18"/>
      <c r="E85" s="18"/>
      <c r="F85" s="18"/>
      <c r="G85" s="18"/>
      <c r="H85" s="20"/>
    </row>
    <row r="86" spans="1:8" x14ac:dyDescent="0.25">
      <c r="D86" s="18"/>
      <c r="E86" s="18"/>
      <c r="F86" s="18"/>
      <c r="G86" s="18"/>
      <c r="H86" s="20"/>
    </row>
    <row r="89" spans="1:8" x14ac:dyDescent="0.25">
      <c r="A89" s="88" t="s">
        <v>104</v>
      </c>
      <c r="B89" s="88"/>
      <c r="C89" s="88"/>
      <c r="D89" s="88"/>
      <c r="E89" s="88"/>
    </row>
    <row r="90" spans="1:8" x14ac:dyDescent="0.25">
      <c r="A90" s="19"/>
      <c r="B90" s="19"/>
      <c r="C90" s="19"/>
    </row>
    <row r="91" spans="1:8" x14ac:dyDescent="0.25">
      <c r="C91" s="10" t="s">
        <v>106</v>
      </c>
      <c r="D91" s="14" t="s">
        <v>105</v>
      </c>
      <c r="E91" s="14" t="s">
        <v>83</v>
      </c>
    </row>
    <row r="92" spans="1:8" x14ac:dyDescent="0.25">
      <c r="A92" s="59" t="s">
        <v>136</v>
      </c>
      <c r="B92" s="60"/>
      <c r="C92" s="8">
        <v>129732155.14</v>
      </c>
      <c r="D92" s="15" t="e">
        <f>'Anexo I - Out'!#REF!</f>
        <v>#REF!</v>
      </c>
      <c r="E92" s="15" t="e">
        <f>+C92-D92</f>
        <v>#REF!</v>
      </c>
    </row>
    <row r="93" spans="1:8" x14ac:dyDescent="0.25">
      <c r="A93" s="59"/>
      <c r="B93" s="60"/>
      <c r="C93" s="8">
        <v>0</v>
      </c>
      <c r="D93" s="15" t="e">
        <f>'Anexo I - Jan'!#REF!</f>
        <v>#REF!</v>
      </c>
      <c r="E93" s="15">
        <v>0</v>
      </c>
    </row>
    <row r="94" spans="1:8" x14ac:dyDescent="0.25">
      <c r="A94" s="59" t="s">
        <v>107</v>
      </c>
      <c r="B94" s="60"/>
      <c r="C94" s="8">
        <v>0</v>
      </c>
      <c r="D94" s="15" t="e">
        <f>'Anexo I - Jan'!#REF!</f>
        <v>#REF!</v>
      </c>
      <c r="E94" s="15">
        <v>0</v>
      </c>
    </row>
    <row r="95" spans="1:8" x14ac:dyDescent="0.25">
      <c r="A95" s="61" t="s">
        <v>102</v>
      </c>
      <c r="B95" s="61"/>
      <c r="C95" s="61"/>
      <c r="D95" s="61"/>
      <c r="E95" s="17" t="e">
        <f>SUM(E92:E94)</f>
        <v>#REF!</v>
      </c>
    </row>
    <row r="96" spans="1:8" x14ac:dyDescent="0.25">
      <c r="A96" s="61" t="s">
        <v>103</v>
      </c>
      <c r="B96" s="61"/>
      <c r="C96" s="61"/>
      <c r="D96" s="61"/>
      <c r="E96" s="17">
        <f>$C$17+$C$48+$C$58+$C$65</f>
        <v>17437046.960000001</v>
      </c>
    </row>
    <row r="98" spans="1:7" x14ac:dyDescent="0.25">
      <c r="F98" s="12" t="e">
        <f>+E96-E95</f>
        <v>#REF!</v>
      </c>
      <c r="G98" s="36" t="s">
        <v>134</v>
      </c>
    </row>
    <row r="99" spans="1:7" x14ac:dyDescent="0.25">
      <c r="D99" s="16" t="s">
        <v>130</v>
      </c>
      <c r="E99" s="13">
        <v>16513284.67</v>
      </c>
      <c r="G99" s="36" t="s">
        <v>135</v>
      </c>
    </row>
    <row r="100" spans="1:7" x14ac:dyDescent="0.25">
      <c r="E100" s="16" t="e">
        <f>IF(E95=E99,"despesa OK","Verificar Diferença")</f>
        <v>#REF!</v>
      </c>
    </row>
    <row r="101" spans="1:7" x14ac:dyDescent="0.25">
      <c r="A101" s="88" t="s">
        <v>139</v>
      </c>
      <c r="B101" s="88"/>
      <c r="C101" s="88"/>
      <c r="D101" s="88"/>
      <c r="E101" s="88"/>
    </row>
    <row r="102" spans="1:7" x14ac:dyDescent="0.25">
      <c r="D102" s="20"/>
      <c r="E102" s="20"/>
    </row>
    <row r="103" spans="1:7" x14ac:dyDescent="0.25">
      <c r="A103" s="90" t="s">
        <v>137</v>
      </c>
      <c r="B103" s="60"/>
      <c r="C103" s="8">
        <v>132827855.92</v>
      </c>
      <c r="D103" s="23"/>
      <c r="E103" s="18"/>
    </row>
    <row r="104" spans="1:7" x14ac:dyDescent="0.25">
      <c r="A104" s="59" t="s">
        <v>138</v>
      </c>
      <c r="B104" s="60"/>
      <c r="C104" s="9">
        <f>C74</f>
        <v>16997935.880000003</v>
      </c>
      <c r="D104" s="18"/>
      <c r="E104" s="18"/>
    </row>
    <row r="105" spans="1:7" x14ac:dyDescent="0.25">
      <c r="A105" s="59"/>
      <c r="B105" s="60"/>
      <c r="C105" s="8">
        <f>+C103-C104</f>
        <v>115829920.03999999</v>
      </c>
      <c r="D105" s="18"/>
      <c r="E105" s="18"/>
    </row>
    <row r="106" spans="1:7" x14ac:dyDescent="0.25">
      <c r="A106" s="89" t="s">
        <v>140</v>
      </c>
      <c r="B106" s="89"/>
      <c r="C106" s="8" t="e">
        <f>'Anexo I - Out'!#REF!</f>
        <v>#REF!</v>
      </c>
      <c r="E106"/>
    </row>
    <row r="107" spans="1:7" x14ac:dyDescent="0.25">
      <c r="A107" s="89" t="s">
        <v>141</v>
      </c>
      <c r="B107" s="89"/>
      <c r="C107" s="8" t="e">
        <f>+C105-C106</f>
        <v>#REF!</v>
      </c>
      <c r="E107"/>
    </row>
  </sheetData>
  <mergeCells count="27">
    <mergeCell ref="A107:B107"/>
    <mergeCell ref="A101:E101"/>
    <mergeCell ref="A103:B103"/>
    <mergeCell ref="A104:B104"/>
    <mergeCell ref="A105:B105"/>
    <mergeCell ref="A106:B106"/>
    <mergeCell ref="A94:B94"/>
    <mergeCell ref="A95:D95"/>
    <mergeCell ref="A96:D96"/>
    <mergeCell ref="A89:E89"/>
    <mergeCell ref="A92:B92"/>
    <mergeCell ref="A93:B93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pageSetUpPr fitToPage="1"/>
  </sheetPr>
  <dimension ref="A1:I85"/>
  <sheetViews>
    <sheetView showGridLines="0" view="pageBreakPreview" zoomScale="115" zoomScaleNormal="95" zoomScaleSheetLayoutView="115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15.6640625" style="7" customWidth="1"/>
    <col min="4" max="4" width="12.6640625" style="20" bestFit="1" customWidth="1"/>
    <col min="5" max="5" width="13.109375" style="20" customWidth="1"/>
    <col min="6" max="6" width="10.109375" style="20" bestFit="1" customWidth="1"/>
    <col min="7" max="7" width="9.109375" style="20"/>
    <col min="8" max="8" width="10.109375" style="20" bestFit="1" customWidth="1"/>
    <col min="9" max="9" width="10.109375" bestFit="1" customWidth="1"/>
  </cols>
  <sheetData>
    <row r="1" spans="1:8" x14ac:dyDescent="0.25">
      <c r="A1" s="58" t="s">
        <v>109</v>
      </c>
      <c r="B1" s="58"/>
      <c r="C1" s="58"/>
    </row>
    <row r="3" spans="1:8" x14ac:dyDescent="0.25">
      <c r="A3" s="1" t="s">
        <v>44</v>
      </c>
      <c r="B3" s="59" t="s">
        <v>110</v>
      </c>
      <c r="C3" s="60"/>
    </row>
    <row r="4" spans="1:8" x14ac:dyDescent="0.25">
      <c r="A4" s="1" t="s">
        <v>45</v>
      </c>
      <c r="B4" s="61" t="s">
        <v>111</v>
      </c>
      <c r="C4" s="61"/>
    </row>
    <row r="5" spans="1:8" x14ac:dyDescent="0.25">
      <c r="A5" s="1" t="s">
        <v>46</v>
      </c>
      <c r="B5" s="62" t="s">
        <v>187</v>
      </c>
      <c r="C5" s="61"/>
    </row>
    <row r="6" spans="1:8" x14ac:dyDescent="0.25">
      <c r="A6" s="1" t="s">
        <v>47</v>
      </c>
      <c r="B6" s="61" t="s">
        <v>112</v>
      </c>
      <c r="C6" s="61"/>
    </row>
    <row r="7" spans="1:8" x14ac:dyDescent="0.25">
      <c r="A7" s="1" t="s">
        <v>48</v>
      </c>
      <c r="B7" s="91" t="s">
        <v>179</v>
      </c>
      <c r="C7" s="86"/>
    </row>
    <row r="8" spans="1:8" x14ac:dyDescent="0.25">
      <c r="A8" s="1" t="s">
        <v>49</v>
      </c>
      <c r="B8" s="65">
        <v>44581</v>
      </c>
      <c r="C8" s="60"/>
    </row>
    <row r="10" spans="1:8" x14ac:dyDescent="0.25">
      <c r="A10" s="3" t="s">
        <v>114</v>
      </c>
    </row>
    <row r="12" spans="1:8" ht="15.6" x14ac:dyDescent="0.3">
      <c r="A12" s="2" t="s">
        <v>50</v>
      </c>
      <c r="B12" s="2" t="s">
        <v>51</v>
      </c>
      <c r="C12" s="10" t="s">
        <v>125</v>
      </c>
      <c r="E12" s="46" t="s">
        <v>182</v>
      </c>
      <c r="F12" s="46"/>
      <c r="G12" s="46"/>
      <c r="H12" s="46"/>
    </row>
    <row r="13" spans="1:8" x14ac:dyDescent="0.25">
      <c r="A13" s="1" t="s">
        <v>53</v>
      </c>
      <c r="B13" s="4" t="s">
        <v>15</v>
      </c>
      <c r="C13" s="9">
        <f>'TesGer-Dez'!D1+'TesGer-Dez'!I1</f>
        <v>8127679.8799999896</v>
      </c>
    </row>
    <row r="14" spans="1:8" x14ac:dyDescent="0.25">
      <c r="A14" s="1" t="s">
        <v>54</v>
      </c>
      <c r="B14" s="4" t="s">
        <v>16</v>
      </c>
      <c r="C14" s="9">
        <f>'TesGer-Dez'!D2+'TesGer-Dez'!I2</f>
        <v>1747410.33</v>
      </c>
    </row>
    <row r="15" spans="1:8" x14ac:dyDescent="0.25">
      <c r="A15" s="1" t="s">
        <v>55</v>
      </c>
      <c r="B15" s="4" t="s">
        <v>122</v>
      </c>
      <c r="C15" s="9">
        <f>'TesGer-Dez'!D3</f>
        <v>1323262.08</v>
      </c>
    </row>
    <row r="16" spans="1:8" ht="52.8" x14ac:dyDescent="0.25">
      <c r="A16" s="5" t="s">
        <v>56</v>
      </c>
      <c r="B16" s="4" t="s">
        <v>126</v>
      </c>
      <c r="C16" s="9">
        <v>0</v>
      </c>
    </row>
    <row r="17" spans="1:9" x14ac:dyDescent="0.25">
      <c r="A17" s="57" t="s">
        <v>83</v>
      </c>
      <c r="B17" s="57"/>
      <c r="C17" s="9">
        <f>SUM(C13:C16)</f>
        <v>11198352.28999999</v>
      </c>
      <c r="D17" s="20">
        <v>10913230.060000001</v>
      </c>
      <c r="E17" s="20">
        <f>+C17-D17</f>
        <v>285122.22999998927</v>
      </c>
    </row>
    <row r="19" spans="1:9" x14ac:dyDescent="0.25">
      <c r="A19" s="3" t="s">
        <v>84</v>
      </c>
    </row>
    <row r="21" spans="1:9" x14ac:dyDescent="0.25">
      <c r="A21" s="2" t="s">
        <v>50</v>
      </c>
      <c r="B21" s="2" t="s">
        <v>51</v>
      </c>
      <c r="C21" s="10" t="s">
        <v>125</v>
      </c>
    </row>
    <row r="22" spans="1:9" x14ac:dyDescent="0.25">
      <c r="A22" s="1" t="s">
        <v>53</v>
      </c>
      <c r="B22" s="1" t="s">
        <v>17</v>
      </c>
      <c r="C22" s="8">
        <f>'TesGer-Dez'!D4</f>
        <v>6149</v>
      </c>
    </row>
    <row r="23" spans="1:9" x14ac:dyDescent="0.25">
      <c r="A23" s="1" t="s">
        <v>54</v>
      </c>
      <c r="B23" s="1" t="s">
        <v>18</v>
      </c>
      <c r="C23" s="8">
        <f>'TesGer-Dez'!D5</f>
        <v>310792.39</v>
      </c>
    </row>
    <row r="24" spans="1:9" x14ac:dyDescent="0.25">
      <c r="A24" s="1" t="s">
        <v>55</v>
      </c>
      <c r="B24" s="1" t="s">
        <v>19</v>
      </c>
      <c r="C24" s="8">
        <f>'TesGer-Dez'!D6</f>
        <v>51093.02</v>
      </c>
    </row>
    <row r="25" spans="1:9" x14ac:dyDescent="0.25">
      <c r="A25" s="1" t="s">
        <v>56</v>
      </c>
      <c r="B25" s="1" t="s">
        <v>20</v>
      </c>
      <c r="C25" s="8">
        <f>'TesGer-Dez'!D7</f>
        <v>701249.03</v>
      </c>
      <c r="I25" s="7"/>
    </row>
    <row r="26" spans="1:9" x14ac:dyDescent="0.25">
      <c r="A26" s="1" t="s">
        <v>57</v>
      </c>
      <c r="B26" s="1" t="s">
        <v>21</v>
      </c>
      <c r="C26" s="8">
        <f>'TesGer-Dez'!D8</f>
        <v>10314.74</v>
      </c>
    </row>
    <row r="27" spans="1:9" x14ac:dyDescent="0.25">
      <c r="A27" s="1" t="s">
        <v>58</v>
      </c>
      <c r="B27" s="1" t="s">
        <v>80</v>
      </c>
      <c r="C27" s="8">
        <f>'TesGer-Dez'!D9</f>
        <v>0</v>
      </c>
    </row>
    <row r="28" spans="1:9" x14ac:dyDescent="0.25">
      <c r="A28" s="1" t="s">
        <v>59</v>
      </c>
      <c r="B28" s="1" t="s">
        <v>22</v>
      </c>
      <c r="C28" s="8">
        <f>'TesGer-Dez'!D10</f>
        <v>67638.230000000098</v>
      </c>
    </row>
    <row r="29" spans="1:9" x14ac:dyDescent="0.25">
      <c r="A29" s="1" t="s">
        <v>60</v>
      </c>
      <c r="B29" s="1" t="s">
        <v>23</v>
      </c>
      <c r="C29" s="8">
        <f>'TesGer-Dez'!D11</f>
        <v>136987.60999999999</v>
      </c>
    </row>
    <row r="30" spans="1:9" x14ac:dyDescent="0.25">
      <c r="A30" s="1" t="s">
        <v>61</v>
      </c>
      <c r="B30" s="1" t="s">
        <v>24</v>
      </c>
      <c r="C30" s="8">
        <f>'TesGer-Dez'!D12</f>
        <v>10208.07</v>
      </c>
    </row>
    <row r="31" spans="1:9" x14ac:dyDescent="0.25">
      <c r="A31" s="1" t="s">
        <v>62</v>
      </c>
      <c r="B31" s="1" t="s">
        <v>25</v>
      </c>
      <c r="C31" s="8">
        <f>'TesGer-Dez'!D13</f>
        <v>103939.08</v>
      </c>
    </row>
    <row r="32" spans="1:9" x14ac:dyDescent="0.25">
      <c r="A32" s="1" t="s">
        <v>63</v>
      </c>
      <c r="B32" s="1" t="s">
        <v>26</v>
      </c>
      <c r="C32" s="8">
        <f>'TesGer-Dez'!D14</f>
        <v>18321.849999999999</v>
      </c>
    </row>
    <row r="33" spans="1:5" x14ac:dyDescent="0.25">
      <c r="A33" s="1" t="s">
        <v>64</v>
      </c>
      <c r="B33" s="1" t="s">
        <v>27</v>
      </c>
      <c r="C33" s="8">
        <f>'TesGer-Dez'!D15</f>
        <v>10471.15</v>
      </c>
    </row>
    <row r="34" spans="1:5" ht="66" x14ac:dyDescent="0.25">
      <c r="A34" s="5" t="s">
        <v>65</v>
      </c>
      <c r="B34" s="6" t="s">
        <v>129</v>
      </c>
      <c r="C34" s="9">
        <f>'TesGer-Dez'!D16</f>
        <v>386329</v>
      </c>
    </row>
    <row r="35" spans="1:5" x14ac:dyDescent="0.25">
      <c r="A35" s="1" t="s">
        <v>66</v>
      </c>
      <c r="B35" s="1" t="s">
        <v>28</v>
      </c>
      <c r="C35" s="8">
        <f>'TesGer-Dez'!D17</f>
        <v>332046.84999999998</v>
      </c>
    </row>
    <row r="36" spans="1:5" x14ac:dyDescent="0.25">
      <c r="A36" s="1" t="s">
        <v>67</v>
      </c>
      <c r="B36" s="1" t="s">
        <v>117</v>
      </c>
      <c r="C36" s="8">
        <f>'TesGer-Dez'!D18</f>
        <v>410041.74</v>
      </c>
    </row>
    <row r="37" spans="1:5" x14ac:dyDescent="0.25">
      <c r="A37" s="1" t="s">
        <v>68</v>
      </c>
      <c r="B37" s="1" t="s">
        <v>29</v>
      </c>
      <c r="C37" s="8">
        <v>0</v>
      </c>
    </row>
    <row r="38" spans="1:5" ht="26.4" x14ac:dyDescent="0.25">
      <c r="A38" s="5" t="s">
        <v>69</v>
      </c>
      <c r="B38" s="11" t="s">
        <v>81</v>
      </c>
      <c r="C38" s="9">
        <f>'TesGer-Dez'!D19</f>
        <v>207831.41</v>
      </c>
    </row>
    <row r="39" spans="1:5" x14ac:dyDescent="0.25">
      <c r="A39" s="1" t="s">
        <v>70</v>
      </c>
      <c r="B39" s="1" t="s">
        <v>30</v>
      </c>
      <c r="C39" s="8">
        <f>'TesGer-Dez'!D20</f>
        <v>23707</v>
      </c>
    </row>
    <row r="40" spans="1:5" x14ac:dyDescent="0.25">
      <c r="A40" s="1" t="s">
        <v>71</v>
      </c>
      <c r="B40" s="1" t="s">
        <v>31</v>
      </c>
      <c r="C40" s="8">
        <f>'TesGer-Dez'!D21</f>
        <v>230</v>
      </c>
    </row>
    <row r="41" spans="1:5" x14ac:dyDescent="0.25">
      <c r="A41" s="1" t="s">
        <v>72</v>
      </c>
      <c r="B41" s="1" t="s">
        <v>32</v>
      </c>
      <c r="C41" s="8">
        <v>0</v>
      </c>
    </row>
    <row r="42" spans="1:5" x14ac:dyDescent="0.25">
      <c r="A42" s="1" t="s">
        <v>73</v>
      </c>
      <c r="B42" s="1" t="s">
        <v>33</v>
      </c>
      <c r="C42" s="8">
        <f>'TesGer-Dez'!D22</f>
        <v>0</v>
      </c>
    </row>
    <row r="43" spans="1:5" x14ac:dyDescent="0.25">
      <c r="A43" s="1" t="s">
        <v>74</v>
      </c>
      <c r="B43" s="1" t="s">
        <v>34</v>
      </c>
      <c r="C43" s="8">
        <f>'TesGer-Dez'!D23</f>
        <v>9013.0400000000009</v>
      </c>
    </row>
    <row r="44" spans="1:5" x14ac:dyDescent="0.25">
      <c r="A44" s="1" t="s">
        <v>75</v>
      </c>
      <c r="B44" s="1" t="s">
        <v>35</v>
      </c>
      <c r="C44" s="8">
        <v>0</v>
      </c>
    </row>
    <row r="45" spans="1:5" x14ac:dyDescent="0.25">
      <c r="A45" s="1" t="s">
        <v>76</v>
      </c>
      <c r="B45" s="1" t="s">
        <v>82</v>
      </c>
      <c r="C45" s="8">
        <f>'TesGer-Dez'!D24</f>
        <v>47369.19</v>
      </c>
    </row>
    <row r="46" spans="1:5" x14ac:dyDescent="0.25">
      <c r="A46" s="1" t="s">
        <v>77</v>
      </c>
      <c r="B46" s="1" t="s">
        <v>36</v>
      </c>
      <c r="C46" s="8">
        <v>0</v>
      </c>
    </row>
    <row r="47" spans="1:5" x14ac:dyDescent="0.25">
      <c r="A47" s="1" t="s">
        <v>78</v>
      </c>
      <c r="B47" s="1" t="s">
        <v>37</v>
      </c>
      <c r="C47" s="8">
        <f>'TesGer-Dez'!D25</f>
        <v>898770.27</v>
      </c>
    </row>
    <row r="48" spans="1:5" x14ac:dyDescent="0.25">
      <c r="A48" s="57" t="s">
        <v>83</v>
      </c>
      <c r="B48" s="57"/>
      <c r="C48" s="9">
        <f>SUM(C22:C47)</f>
        <v>3742502.67</v>
      </c>
      <c r="D48" s="20">
        <v>3742502.67</v>
      </c>
      <c r="E48" s="20">
        <f>+C48-D48</f>
        <v>0</v>
      </c>
    </row>
    <row r="50" spans="1:5" x14ac:dyDescent="0.25">
      <c r="A50" s="3" t="s">
        <v>115</v>
      </c>
    </row>
    <row r="52" spans="1:5" x14ac:dyDescent="0.25">
      <c r="A52" s="2" t="s">
        <v>50</v>
      </c>
      <c r="B52" s="2" t="s">
        <v>51</v>
      </c>
      <c r="C52" s="10" t="s">
        <v>125</v>
      </c>
    </row>
    <row r="53" spans="1:5" x14ac:dyDescent="0.25">
      <c r="A53" s="1" t="s">
        <v>53</v>
      </c>
      <c r="B53" s="1" t="s">
        <v>38</v>
      </c>
      <c r="C53" s="8">
        <f>'TesGer-Dez'!D26</f>
        <v>112866.06</v>
      </c>
    </row>
    <row r="54" spans="1:5" x14ac:dyDescent="0.25">
      <c r="A54" s="1" t="s">
        <v>54</v>
      </c>
      <c r="B54" s="1" t="s">
        <v>39</v>
      </c>
      <c r="C54" s="8">
        <v>0</v>
      </c>
    </row>
    <row r="55" spans="1:5" x14ac:dyDescent="0.25">
      <c r="A55" s="1" t="s">
        <v>55</v>
      </c>
      <c r="B55" s="1" t="s">
        <v>79</v>
      </c>
      <c r="C55" s="8">
        <v>0</v>
      </c>
    </row>
    <row r="56" spans="1:5" x14ac:dyDescent="0.25">
      <c r="A56" s="1" t="s">
        <v>56</v>
      </c>
      <c r="B56" s="1" t="s">
        <v>40</v>
      </c>
      <c r="C56" s="8">
        <v>0</v>
      </c>
    </row>
    <row r="57" spans="1:5" x14ac:dyDescent="0.25">
      <c r="A57" s="1" t="s">
        <v>57</v>
      </c>
      <c r="B57" s="1" t="s">
        <v>41</v>
      </c>
      <c r="C57" s="8">
        <f>'TesGer-Dez'!D27</f>
        <v>332000</v>
      </c>
    </row>
    <row r="58" spans="1:5" x14ac:dyDescent="0.25">
      <c r="A58" s="57" t="s">
        <v>83</v>
      </c>
      <c r="B58" s="57"/>
      <c r="C58" s="9">
        <f>SUM(C53:C57)</f>
        <v>444866.06</v>
      </c>
      <c r="D58" s="20">
        <v>444866.06</v>
      </c>
      <c r="E58" s="20">
        <f>+C58-D58</f>
        <v>0</v>
      </c>
    </row>
    <row r="60" spans="1:5" x14ac:dyDescent="0.25">
      <c r="A60" s="3" t="s">
        <v>85</v>
      </c>
    </row>
    <row r="62" spans="1:5" x14ac:dyDescent="0.25">
      <c r="A62" s="2" t="s">
        <v>50</v>
      </c>
      <c r="B62" s="2" t="s">
        <v>51</v>
      </c>
      <c r="C62" s="10" t="s">
        <v>125</v>
      </c>
    </row>
    <row r="63" spans="1:5" x14ac:dyDescent="0.25">
      <c r="A63" s="1" t="s">
        <v>53</v>
      </c>
      <c r="B63" s="1" t="s">
        <v>42</v>
      </c>
      <c r="C63" s="8">
        <v>0</v>
      </c>
    </row>
    <row r="64" spans="1:5" x14ac:dyDescent="0.25">
      <c r="A64" s="1" t="s">
        <v>54</v>
      </c>
      <c r="B64" s="1" t="s">
        <v>43</v>
      </c>
      <c r="C64" s="8">
        <v>0</v>
      </c>
    </row>
    <row r="65" spans="1:3" x14ac:dyDescent="0.25">
      <c r="A65" s="57" t="s">
        <v>83</v>
      </c>
      <c r="B65" s="57"/>
      <c r="C65" s="9">
        <f>SUM(C63:C64)</f>
        <v>0</v>
      </c>
    </row>
    <row r="67" spans="1:3" x14ac:dyDescent="0.25">
      <c r="A67" s="3" t="s">
        <v>86</v>
      </c>
    </row>
    <row r="69" spans="1:3" x14ac:dyDescent="0.25">
      <c r="A69" s="2" t="s">
        <v>50</v>
      </c>
      <c r="B69" s="2" t="s">
        <v>51</v>
      </c>
      <c r="C69" s="10" t="s">
        <v>125</v>
      </c>
    </row>
    <row r="70" spans="1:3" x14ac:dyDescent="0.25">
      <c r="A70" s="1" t="s">
        <v>53</v>
      </c>
      <c r="B70" s="1" t="s">
        <v>87</v>
      </c>
      <c r="C70" s="8">
        <f>'Financeiro - Access'!P2</f>
        <v>10918773.199999999</v>
      </c>
    </row>
    <row r="71" spans="1:3" x14ac:dyDescent="0.25">
      <c r="A71" s="1" t="s">
        <v>54</v>
      </c>
      <c r="B71" s="1" t="s">
        <v>88</v>
      </c>
      <c r="C71" s="8">
        <f>'Financeiro - Access'!P3</f>
        <v>2703294.5</v>
      </c>
    </row>
    <row r="72" spans="1:3" x14ac:dyDescent="0.25">
      <c r="A72" s="1" t="s">
        <v>55</v>
      </c>
      <c r="B72" s="1" t="s">
        <v>95</v>
      </c>
      <c r="C72" s="8">
        <f>'Financeiro - Access'!P4</f>
        <v>570319</v>
      </c>
    </row>
    <row r="73" spans="1:3" x14ac:dyDescent="0.25">
      <c r="A73" s="1" t="s">
        <v>56</v>
      </c>
      <c r="B73" s="1" t="s">
        <v>118</v>
      </c>
      <c r="C73" s="8">
        <f>'Financeiro - Access'!P5</f>
        <v>0</v>
      </c>
    </row>
    <row r="74" spans="1:3" x14ac:dyDescent="0.25">
      <c r="A74" s="57" t="s">
        <v>83</v>
      </c>
      <c r="B74" s="57"/>
      <c r="C74" s="9">
        <f>SUM(C70:C73)</f>
        <v>14192386.699999999</v>
      </c>
    </row>
    <row r="76" spans="1:3" x14ac:dyDescent="0.25">
      <c r="A76" s="3" t="s">
        <v>108</v>
      </c>
    </row>
    <row r="78" spans="1:3" x14ac:dyDescent="0.25">
      <c r="A78" s="2" t="s">
        <v>50</v>
      </c>
      <c r="B78" s="2" t="s">
        <v>51</v>
      </c>
      <c r="C78" s="10" t="s">
        <v>124</v>
      </c>
    </row>
    <row r="79" spans="1:3" x14ac:dyDescent="0.25">
      <c r="A79" s="1" t="s">
        <v>53</v>
      </c>
      <c r="B79" s="1" t="s">
        <v>119</v>
      </c>
      <c r="C79" s="8">
        <v>0</v>
      </c>
    </row>
    <row r="80" spans="1:3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67" t="s">
        <v>131</v>
      </c>
      <c r="B84" s="67"/>
      <c r="C84" s="67"/>
    </row>
    <row r="85" spans="1:3" x14ac:dyDescent="0.25">
      <c r="A85" s="75"/>
      <c r="B85" s="75"/>
      <c r="C85" s="75"/>
    </row>
  </sheetData>
  <mergeCells count="15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pageSetUpPr fitToPage="1"/>
  </sheetPr>
  <dimension ref="A1:M66"/>
  <sheetViews>
    <sheetView showGridLines="0" view="pageBreakPreview" zoomScale="115" zoomScaleNormal="100" zoomScaleSheetLayoutView="115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20.6640625" style="7" customWidth="1"/>
    <col min="4" max="4" width="12.33203125" style="20" bestFit="1" customWidth="1"/>
    <col min="5" max="5" width="16.44140625" style="20" customWidth="1"/>
    <col min="6" max="8" width="9.109375" style="20"/>
  </cols>
  <sheetData>
    <row r="1" spans="1:3" x14ac:dyDescent="0.25">
      <c r="A1" s="58" t="s">
        <v>113</v>
      </c>
      <c r="B1" s="58"/>
      <c r="C1" s="58"/>
    </row>
    <row r="3" spans="1:3" x14ac:dyDescent="0.25">
      <c r="A3" s="1" t="s">
        <v>44</v>
      </c>
      <c r="B3" s="59" t="s">
        <v>110</v>
      </c>
      <c r="C3" s="60"/>
    </row>
    <row r="4" spans="1:3" x14ac:dyDescent="0.25">
      <c r="A4" s="1" t="s">
        <v>45</v>
      </c>
      <c r="B4" s="61" t="s">
        <v>111</v>
      </c>
      <c r="C4" s="61"/>
    </row>
    <row r="5" spans="1:3" x14ac:dyDescent="0.25">
      <c r="A5" s="1" t="s">
        <v>46</v>
      </c>
      <c r="B5" s="62" t="s">
        <v>187</v>
      </c>
      <c r="C5" s="61"/>
    </row>
    <row r="6" spans="1:3" x14ac:dyDescent="0.25">
      <c r="A6" s="1" t="s">
        <v>47</v>
      </c>
      <c r="B6" s="61" t="s">
        <v>112</v>
      </c>
      <c r="C6" s="61"/>
    </row>
    <row r="7" spans="1:3" x14ac:dyDescent="0.25">
      <c r="A7" s="1" t="s">
        <v>48</v>
      </c>
      <c r="B7" s="93" t="s">
        <v>183</v>
      </c>
      <c r="C7" s="93"/>
    </row>
    <row r="8" spans="1:3" x14ac:dyDescent="0.25">
      <c r="A8" s="1" t="s">
        <v>49</v>
      </c>
      <c r="B8" s="65">
        <v>44581</v>
      </c>
      <c r="C8" s="60"/>
    </row>
    <row r="10" spans="1:3" x14ac:dyDescent="0.25">
      <c r="A10" s="3" t="s">
        <v>114</v>
      </c>
    </row>
    <row r="12" spans="1:3" x14ac:dyDescent="0.25">
      <c r="A12" s="2" t="s">
        <v>50</v>
      </c>
      <c r="B12" s="2" t="s">
        <v>51</v>
      </c>
      <c r="C12" s="10" t="s">
        <v>124</v>
      </c>
    </row>
    <row r="13" spans="1:3" x14ac:dyDescent="0.25">
      <c r="A13" s="1" t="s">
        <v>53</v>
      </c>
      <c r="B13" s="4" t="s">
        <v>15</v>
      </c>
      <c r="C13" s="9">
        <f>'TesGer-Restos'!D1</f>
        <v>394179.7</v>
      </c>
    </row>
    <row r="14" spans="1:3" x14ac:dyDescent="0.25">
      <c r="A14" s="1" t="s">
        <v>54</v>
      </c>
      <c r="B14" s="4" t="s">
        <v>16</v>
      </c>
      <c r="C14" s="9">
        <v>0</v>
      </c>
    </row>
    <row r="15" spans="1:3" x14ac:dyDescent="0.25">
      <c r="A15" s="1" t="s">
        <v>55</v>
      </c>
      <c r="B15" s="4" t="s">
        <v>122</v>
      </c>
      <c r="C15" s="9">
        <v>0</v>
      </c>
    </row>
    <row r="16" spans="1:3" ht="52.8" x14ac:dyDescent="0.25">
      <c r="A16" s="5" t="s">
        <v>56</v>
      </c>
      <c r="B16" s="4" t="s">
        <v>126</v>
      </c>
      <c r="C16" s="9">
        <v>0</v>
      </c>
    </row>
    <row r="17" spans="1:13" ht="13.8" x14ac:dyDescent="0.25">
      <c r="A17" s="57" t="s">
        <v>83</v>
      </c>
      <c r="B17" s="57"/>
      <c r="C17" s="9">
        <f>SUM(C13:C16)</f>
        <v>394179.7</v>
      </c>
      <c r="D17" s="20">
        <v>394179.7</v>
      </c>
      <c r="E17" s="20">
        <f>+C17-D17</f>
        <v>0</v>
      </c>
      <c r="G17" s="45" t="s">
        <v>184</v>
      </c>
      <c r="H17" s="45"/>
      <c r="I17" s="47"/>
      <c r="J17" s="47"/>
      <c r="K17" s="47"/>
      <c r="L17" s="47"/>
      <c r="M17" s="47"/>
    </row>
    <row r="19" spans="1:13" x14ac:dyDescent="0.25">
      <c r="A19" s="3" t="s">
        <v>84</v>
      </c>
    </row>
    <row r="21" spans="1:13" x14ac:dyDescent="0.25">
      <c r="A21" s="2" t="s">
        <v>50</v>
      </c>
      <c r="B21" s="2" t="s">
        <v>51</v>
      </c>
      <c r="C21" s="10" t="s">
        <v>124</v>
      </c>
    </row>
    <row r="22" spans="1:13" x14ac:dyDescent="0.25">
      <c r="A22" s="1" t="s">
        <v>53</v>
      </c>
      <c r="B22" s="1" t="s">
        <v>17</v>
      </c>
      <c r="C22" s="9">
        <f>'TesGer-Restos'!D2</f>
        <v>16805.61</v>
      </c>
    </row>
    <row r="23" spans="1:13" x14ac:dyDescent="0.25">
      <c r="A23" s="1" t="s">
        <v>54</v>
      </c>
      <c r="B23" s="1" t="s">
        <v>18</v>
      </c>
      <c r="C23" s="9">
        <v>0</v>
      </c>
    </row>
    <row r="24" spans="1:13" x14ac:dyDescent="0.25">
      <c r="A24" s="1" t="s">
        <v>55</v>
      </c>
      <c r="B24" s="1" t="s">
        <v>19</v>
      </c>
      <c r="C24" s="9">
        <v>0</v>
      </c>
    </row>
    <row r="25" spans="1:13" x14ac:dyDescent="0.25">
      <c r="A25" s="1" t="s">
        <v>56</v>
      </c>
      <c r="B25" s="1" t="s">
        <v>20</v>
      </c>
      <c r="C25" s="9">
        <f>'TesGer-Restos'!D3</f>
        <v>285031.46999999997</v>
      </c>
    </row>
    <row r="26" spans="1:13" x14ac:dyDescent="0.25">
      <c r="A26" s="1" t="s">
        <v>57</v>
      </c>
      <c r="B26" s="1" t="s">
        <v>21</v>
      </c>
      <c r="C26" s="9">
        <v>0</v>
      </c>
    </row>
    <row r="27" spans="1:13" x14ac:dyDescent="0.25">
      <c r="A27" s="1" t="s">
        <v>58</v>
      </c>
      <c r="B27" s="1" t="s">
        <v>80</v>
      </c>
      <c r="C27" s="9">
        <v>0</v>
      </c>
    </row>
    <row r="28" spans="1:13" x14ac:dyDescent="0.25">
      <c r="A28" s="1" t="s">
        <v>59</v>
      </c>
      <c r="B28" s="1" t="s">
        <v>22</v>
      </c>
      <c r="C28" s="9">
        <f>'TesGer-Restos'!D4</f>
        <v>84884.85</v>
      </c>
    </row>
    <row r="29" spans="1:13" x14ac:dyDescent="0.25">
      <c r="A29" s="1" t="s">
        <v>60</v>
      </c>
      <c r="B29" s="1" t="s">
        <v>23</v>
      </c>
      <c r="C29" s="9">
        <f>'TesGer-Restos'!D5</f>
        <v>48003.91</v>
      </c>
    </row>
    <row r="30" spans="1:13" x14ac:dyDescent="0.25">
      <c r="A30" s="1" t="s">
        <v>61</v>
      </c>
      <c r="B30" s="1" t="s">
        <v>24</v>
      </c>
      <c r="C30" s="9">
        <f>'TesGer-Restos'!D6</f>
        <v>19662.29</v>
      </c>
    </row>
    <row r="31" spans="1:13" x14ac:dyDescent="0.25">
      <c r="A31" s="1" t="s">
        <v>62</v>
      </c>
      <c r="B31" s="1" t="s">
        <v>25</v>
      </c>
      <c r="C31" s="9">
        <f>'TesGer-Restos'!D7</f>
        <v>104419.87</v>
      </c>
    </row>
    <row r="32" spans="1:13" x14ac:dyDescent="0.25">
      <c r="A32" s="1" t="s">
        <v>63</v>
      </c>
      <c r="B32" s="1" t="s">
        <v>26</v>
      </c>
      <c r="C32" s="9">
        <f>'TesGer-Restos'!D8</f>
        <v>13881.76</v>
      </c>
    </row>
    <row r="33" spans="1:5" x14ac:dyDescent="0.25">
      <c r="A33" s="1" t="s">
        <v>64</v>
      </c>
      <c r="B33" s="1" t="s">
        <v>27</v>
      </c>
      <c r="C33" s="9">
        <f>'TesGer-Restos'!D9</f>
        <v>20759.830000000002</v>
      </c>
    </row>
    <row r="34" spans="1:5" ht="66" x14ac:dyDescent="0.25">
      <c r="A34" s="5" t="s">
        <v>65</v>
      </c>
      <c r="B34" s="6" t="s">
        <v>129</v>
      </c>
      <c r="C34" s="9">
        <f>'TesGer-Restos'!D10</f>
        <v>20335.93</v>
      </c>
    </row>
    <row r="35" spans="1:5" x14ac:dyDescent="0.25">
      <c r="A35" s="1" t="s">
        <v>66</v>
      </c>
      <c r="B35" s="1" t="s">
        <v>28</v>
      </c>
      <c r="C35" s="9">
        <f>'TesGer-Restos'!D11</f>
        <v>97724.51</v>
      </c>
    </row>
    <row r="36" spans="1:5" x14ac:dyDescent="0.25">
      <c r="A36" s="1" t="s">
        <v>67</v>
      </c>
      <c r="B36" s="1" t="s">
        <v>117</v>
      </c>
      <c r="C36" s="9">
        <f>'TesGer-Restos'!D12</f>
        <v>128758.73</v>
      </c>
    </row>
    <row r="37" spans="1:5" x14ac:dyDescent="0.25">
      <c r="A37" s="1" t="s">
        <v>68</v>
      </c>
      <c r="B37" s="1" t="s">
        <v>29</v>
      </c>
      <c r="C37" s="9">
        <v>0</v>
      </c>
    </row>
    <row r="38" spans="1:5" ht="26.4" x14ac:dyDescent="0.25">
      <c r="A38" s="11" t="s">
        <v>69</v>
      </c>
      <c r="B38" s="11" t="s">
        <v>81</v>
      </c>
      <c r="C38" s="9">
        <f>'TesGer-Restos'!D13</f>
        <v>63977.59</v>
      </c>
    </row>
    <row r="39" spans="1:5" x14ac:dyDescent="0.25">
      <c r="A39" s="1" t="s">
        <v>70</v>
      </c>
      <c r="B39" s="1" t="s">
        <v>30</v>
      </c>
      <c r="C39" s="9">
        <v>0</v>
      </c>
    </row>
    <row r="40" spans="1:5" x14ac:dyDescent="0.25">
      <c r="A40" s="1" t="s">
        <v>71</v>
      </c>
      <c r="B40" s="1" t="s">
        <v>31</v>
      </c>
      <c r="C40" s="9">
        <v>0</v>
      </c>
    </row>
    <row r="41" spans="1:5" x14ac:dyDescent="0.25">
      <c r="A41" s="1" t="s">
        <v>72</v>
      </c>
      <c r="B41" s="1" t="s">
        <v>32</v>
      </c>
      <c r="C41" s="9">
        <v>0</v>
      </c>
    </row>
    <row r="42" spans="1:5" x14ac:dyDescent="0.25">
      <c r="A42" s="1" t="s">
        <v>73</v>
      </c>
      <c r="B42" s="1" t="s">
        <v>33</v>
      </c>
      <c r="C42" s="9">
        <v>0</v>
      </c>
    </row>
    <row r="43" spans="1:5" x14ac:dyDescent="0.25">
      <c r="A43" s="1" t="s">
        <v>74</v>
      </c>
      <c r="B43" s="1" t="s">
        <v>34</v>
      </c>
      <c r="C43" s="9">
        <f>'TesGer-Restos'!D14</f>
        <v>1153.0899999999999</v>
      </c>
    </row>
    <row r="44" spans="1:5" x14ac:dyDescent="0.25">
      <c r="A44" s="1" t="s">
        <v>75</v>
      </c>
      <c r="B44" s="1" t="s">
        <v>35</v>
      </c>
      <c r="C44" s="9">
        <v>0</v>
      </c>
    </row>
    <row r="45" spans="1:5" x14ac:dyDescent="0.25">
      <c r="A45" s="1" t="s">
        <v>76</v>
      </c>
      <c r="B45" s="1" t="s">
        <v>82</v>
      </c>
      <c r="C45" s="9">
        <f>'TesGer-Restos'!D15</f>
        <v>4293.5</v>
      </c>
    </row>
    <row r="46" spans="1:5" x14ac:dyDescent="0.25">
      <c r="A46" s="1" t="s">
        <v>77</v>
      </c>
      <c r="B46" s="1" t="s">
        <v>36</v>
      </c>
      <c r="C46" s="9">
        <v>0</v>
      </c>
    </row>
    <row r="47" spans="1:5" x14ac:dyDescent="0.25">
      <c r="A47" s="1" t="s">
        <v>78</v>
      </c>
      <c r="B47" s="1" t="s">
        <v>37</v>
      </c>
      <c r="C47" s="9">
        <f>'TesGer-Restos'!D16</f>
        <v>92541.03</v>
      </c>
    </row>
    <row r="48" spans="1:5" x14ac:dyDescent="0.25">
      <c r="A48" s="57" t="s">
        <v>83</v>
      </c>
      <c r="B48" s="57"/>
      <c r="C48" s="9">
        <f>SUM(C22:C47)</f>
        <v>1002233.97</v>
      </c>
      <c r="D48" s="20">
        <v>1002233.97</v>
      </c>
      <c r="E48" s="20">
        <f>+C48-D48</f>
        <v>0</v>
      </c>
    </row>
    <row r="50" spans="1:5" x14ac:dyDescent="0.25">
      <c r="A50" s="3" t="s">
        <v>115</v>
      </c>
    </row>
    <row r="52" spans="1:5" x14ac:dyDescent="0.25">
      <c r="A52" s="2" t="s">
        <v>50</v>
      </c>
      <c r="B52" s="2" t="s">
        <v>51</v>
      </c>
      <c r="C52" s="10" t="s">
        <v>125</v>
      </c>
    </row>
    <row r="53" spans="1:5" x14ac:dyDescent="0.25">
      <c r="A53" s="1" t="s">
        <v>53</v>
      </c>
      <c r="B53" s="1" t="s">
        <v>38</v>
      </c>
      <c r="C53" s="9">
        <f>'TesGer-Restos'!D17</f>
        <v>311239.37</v>
      </c>
    </row>
    <row r="54" spans="1:5" x14ac:dyDescent="0.25">
      <c r="A54" s="1" t="s">
        <v>54</v>
      </c>
      <c r="B54" s="1" t="s">
        <v>39</v>
      </c>
      <c r="C54" s="9">
        <v>0</v>
      </c>
    </row>
    <row r="55" spans="1:5" x14ac:dyDescent="0.25">
      <c r="A55" s="1" t="s">
        <v>55</v>
      </c>
      <c r="B55" s="1" t="s">
        <v>79</v>
      </c>
      <c r="C55" s="9">
        <v>0</v>
      </c>
    </row>
    <row r="56" spans="1:5" x14ac:dyDescent="0.25">
      <c r="A56" s="1" t="s">
        <v>56</v>
      </c>
      <c r="B56" s="1" t="s">
        <v>40</v>
      </c>
      <c r="C56" s="9">
        <v>0</v>
      </c>
    </row>
    <row r="57" spans="1:5" x14ac:dyDescent="0.25">
      <c r="A57" s="1" t="s">
        <v>57</v>
      </c>
      <c r="B57" s="1" t="s">
        <v>41</v>
      </c>
      <c r="C57" s="9">
        <v>0</v>
      </c>
    </row>
    <row r="58" spans="1:5" x14ac:dyDescent="0.25">
      <c r="A58" s="57" t="s">
        <v>83</v>
      </c>
      <c r="B58" s="57"/>
      <c r="C58" s="9">
        <f>SUM(C53:C57)</f>
        <v>311239.37</v>
      </c>
      <c r="D58" s="20">
        <v>311239.37</v>
      </c>
      <c r="E58" s="20">
        <f>+C58-D58</f>
        <v>0</v>
      </c>
    </row>
    <row r="60" spans="1:5" x14ac:dyDescent="0.25">
      <c r="A60" s="3" t="s">
        <v>85</v>
      </c>
    </row>
    <row r="62" spans="1:5" x14ac:dyDescent="0.25">
      <c r="A62" s="2" t="s">
        <v>50</v>
      </c>
      <c r="B62" s="2" t="s">
        <v>51</v>
      </c>
      <c r="C62" s="10" t="s">
        <v>125</v>
      </c>
    </row>
    <row r="63" spans="1:5" x14ac:dyDescent="0.25">
      <c r="A63" s="1" t="s">
        <v>53</v>
      </c>
      <c r="B63" s="1" t="s">
        <v>42</v>
      </c>
      <c r="C63" s="9">
        <v>0</v>
      </c>
    </row>
    <row r="64" spans="1:5" x14ac:dyDescent="0.25">
      <c r="A64" s="1" t="s">
        <v>54</v>
      </c>
      <c r="B64" s="1" t="s">
        <v>43</v>
      </c>
      <c r="C64" s="9">
        <v>0</v>
      </c>
    </row>
    <row r="65" spans="1:3" x14ac:dyDescent="0.25">
      <c r="A65" s="57" t="s">
        <v>83</v>
      </c>
      <c r="B65" s="57"/>
      <c r="C65" s="9">
        <v>0</v>
      </c>
    </row>
    <row r="66" spans="1:3" x14ac:dyDescent="0.25">
      <c r="A66" s="92" t="s">
        <v>132</v>
      </c>
      <c r="B66" s="92"/>
      <c r="C66" s="92"/>
    </row>
  </sheetData>
  <mergeCells count="12">
    <mergeCell ref="A66:C66"/>
    <mergeCell ref="A65:B65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R8"/>
  <sheetViews>
    <sheetView topLeftCell="B1" zoomScale="85" zoomScaleNormal="85" workbookViewId="0">
      <selection activeCell="D18" sqref="D18"/>
    </sheetView>
  </sheetViews>
  <sheetFormatPr defaultRowHeight="13.2" x14ac:dyDescent="0.25"/>
  <cols>
    <col min="1" max="1" width="11.88671875" bestFit="1" customWidth="1"/>
    <col min="2" max="2" width="16.109375" bestFit="1" customWidth="1"/>
    <col min="3" max="3" width="22.88671875" bestFit="1" customWidth="1"/>
    <col min="4" max="4" width="48" bestFit="1" customWidth="1"/>
    <col min="5" max="5" width="12.33203125" bestFit="1" customWidth="1"/>
    <col min="6" max="11" width="12.33203125" customWidth="1"/>
    <col min="12" max="12" width="14.33203125" customWidth="1"/>
    <col min="13" max="15" width="12.33203125" customWidth="1"/>
    <col min="16" max="16" width="11.33203125" customWidth="1"/>
    <col min="17" max="17" width="12.33203125" bestFit="1" customWidth="1"/>
    <col min="18" max="18" width="18.33203125" bestFit="1" customWidth="1"/>
  </cols>
  <sheetData>
    <row r="1" spans="1:18" x14ac:dyDescent="0.25">
      <c r="A1" t="s">
        <v>0</v>
      </c>
      <c r="B1" t="s">
        <v>96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90</v>
      </c>
      <c r="R1" t="s">
        <v>97</v>
      </c>
    </row>
    <row r="2" spans="1:18" x14ac:dyDescent="0.25">
      <c r="A2" t="s">
        <v>98</v>
      </c>
      <c r="B2" t="s">
        <v>91</v>
      </c>
      <c r="C2" t="s">
        <v>92</v>
      </c>
      <c r="D2" t="s">
        <v>93</v>
      </c>
      <c r="E2">
        <v>13330509.35</v>
      </c>
      <c r="F2">
        <v>9024263.4100000001</v>
      </c>
      <c r="G2">
        <v>9381538.8499999996</v>
      </c>
      <c r="H2">
        <v>9395857.6099999994</v>
      </c>
      <c r="I2">
        <v>9482825.6099999994</v>
      </c>
      <c r="J2">
        <v>9506176.2599999998</v>
      </c>
      <c r="K2">
        <v>9555516.7699999996</v>
      </c>
      <c r="L2">
        <v>9478577.1099999994</v>
      </c>
      <c r="M2">
        <v>9342003.3200000003</v>
      </c>
      <c r="N2">
        <v>9414314.4299999997</v>
      </c>
      <c r="O2">
        <v>14502604.550000001</v>
      </c>
      <c r="P2">
        <v>10918773.199999999</v>
      </c>
      <c r="Q2">
        <v>123332960.47</v>
      </c>
      <c r="R2" t="s">
        <v>181</v>
      </c>
    </row>
    <row r="3" spans="1:18" x14ac:dyDescent="0.25">
      <c r="A3" t="s">
        <v>99</v>
      </c>
      <c r="B3" t="s">
        <v>94</v>
      </c>
      <c r="C3" t="s">
        <v>92</v>
      </c>
      <c r="D3" t="s">
        <v>88</v>
      </c>
      <c r="E3">
        <v>1630932.21</v>
      </c>
      <c r="F3">
        <v>2030326.67</v>
      </c>
      <c r="G3">
        <v>2177094.42</v>
      </c>
      <c r="H3">
        <v>2117870.86</v>
      </c>
      <c r="I3">
        <v>2052208.68</v>
      </c>
      <c r="J3">
        <v>2406512.7200000002</v>
      </c>
      <c r="K3">
        <v>2381542.44</v>
      </c>
      <c r="L3">
        <v>2101804.7200000002</v>
      </c>
      <c r="M3">
        <v>2405039.61</v>
      </c>
      <c r="N3">
        <v>1995904.61</v>
      </c>
      <c r="O3">
        <v>2495331.33</v>
      </c>
      <c r="P3">
        <v>2703294.5</v>
      </c>
      <c r="Q3">
        <v>26497862.77</v>
      </c>
      <c r="R3" t="s">
        <v>181</v>
      </c>
    </row>
    <row r="4" spans="1:18" x14ac:dyDescent="0.25">
      <c r="A4" t="s">
        <v>100</v>
      </c>
      <c r="B4" t="s">
        <v>172</v>
      </c>
      <c r="C4" t="s">
        <v>92</v>
      </c>
      <c r="D4" t="s">
        <v>95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340000</v>
      </c>
      <c r="L4">
        <v>30000</v>
      </c>
      <c r="M4">
        <v>54603</v>
      </c>
      <c r="N4">
        <v>423999</v>
      </c>
      <c r="O4">
        <v>0</v>
      </c>
      <c r="P4">
        <v>570319</v>
      </c>
      <c r="Q4">
        <v>1418921</v>
      </c>
      <c r="R4" t="s">
        <v>181</v>
      </c>
    </row>
    <row r="5" spans="1:18" x14ac:dyDescent="0.25">
      <c r="A5" t="s">
        <v>101</v>
      </c>
      <c r="D5" t="s">
        <v>133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181</v>
      </c>
    </row>
    <row r="7" spans="1:18" x14ac:dyDescent="0.25">
      <c r="E7">
        <f>SUM(E2:E6)</f>
        <v>14961441.559999999</v>
      </c>
      <c r="F7">
        <f t="shared" ref="F7:P7" si="0">SUM(F2:F6)</f>
        <v>11054590.08</v>
      </c>
      <c r="G7">
        <f t="shared" si="0"/>
        <v>11558633.27</v>
      </c>
      <c r="H7">
        <f t="shared" si="0"/>
        <v>11513728.469999999</v>
      </c>
      <c r="I7">
        <f t="shared" si="0"/>
        <v>11535034.289999999</v>
      </c>
      <c r="J7">
        <f t="shared" si="0"/>
        <v>11912688.98</v>
      </c>
      <c r="K7">
        <f t="shared" si="0"/>
        <v>12277059.209999999</v>
      </c>
      <c r="L7" s="12">
        <f t="shared" si="0"/>
        <v>11610381.83</v>
      </c>
      <c r="M7">
        <f t="shared" si="0"/>
        <v>11801645.93</v>
      </c>
      <c r="N7">
        <f t="shared" si="0"/>
        <v>11834218.039999999</v>
      </c>
      <c r="O7">
        <f t="shared" si="0"/>
        <v>16997935.880000003</v>
      </c>
      <c r="P7">
        <f t="shared" si="0"/>
        <v>14192386.699999999</v>
      </c>
      <c r="Q7">
        <f>SUM(E7:P7)</f>
        <v>151249744.23999995</v>
      </c>
    </row>
    <row r="8" spans="1:18" x14ac:dyDescent="0.25">
      <c r="D8" s="37" t="s">
        <v>142</v>
      </c>
      <c r="E8">
        <v>0</v>
      </c>
      <c r="F8">
        <f>+E8+E7</f>
        <v>14961441.559999999</v>
      </c>
      <c r="G8">
        <f>+F8+F7</f>
        <v>26016031.640000001</v>
      </c>
      <c r="H8">
        <f t="shared" ref="H8:P8" si="1">+G8+G7</f>
        <v>37574664.909999996</v>
      </c>
      <c r="I8">
        <f t="shared" si="1"/>
        <v>49088393.379999995</v>
      </c>
      <c r="J8">
        <f t="shared" si="1"/>
        <v>60623427.669999994</v>
      </c>
      <c r="K8">
        <f t="shared" si="1"/>
        <v>72536116.649999991</v>
      </c>
      <c r="L8">
        <f>+K8+K7</f>
        <v>84813175.859999985</v>
      </c>
      <c r="M8">
        <f t="shared" si="1"/>
        <v>96423557.689999983</v>
      </c>
      <c r="N8">
        <f t="shared" si="1"/>
        <v>108225203.61999997</v>
      </c>
      <c r="O8">
        <f t="shared" si="1"/>
        <v>120059421.65999997</v>
      </c>
      <c r="P8">
        <f t="shared" si="1"/>
        <v>137057357.53999996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E11"/>
  <sheetViews>
    <sheetView workbookViewId="0">
      <selection activeCell="D18" sqref="D18"/>
    </sheetView>
  </sheetViews>
  <sheetFormatPr defaultRowHeight="13.2" x14ac:dyDescent="0.25"/>
  <cols>
    <col min="1" max="1" width="7" bestFit="1" customWidth="1"/>
    <col min="2" max="2" width="41.6640625" bestFit="1" customWidth="1"/>
    <col min="3" max="3" width="13.109375" customWidth="1"/>
    <col min="4" max="4" width="14" style="12" bestFit="1" customWidth="1"/>
    <col min="5" max="5" width="13.44140625" bestFit="1" customWidth="1"/>
  </cols>
  <sheetData>
    <row r="1" spans="1:5" x14ac:dyDescent="0.25">
      <c r="A1" t="s">
        <v>144</v>
      </c>
      <c r="B1" t="s">
        <v>145</v>
      </c>
      <c r="C1" t="s">
        <v>146</v>
      </c>
      <c r="D1" s="39">
        <v>8822911.1300000008</v>
      </c>
    </row>
    <row r="2" spans="1:5" x14ac:dyDescent="0.25">
      <c r="A2" t="s">
        <v>144</v>
      </c>
      <c r="B2" t="s">
        <v>145</v>
      </c>
      <c r="C2" t="s">
        <v>147</v>
      </c>
      <c r="D2" s="39">
        <v>2208196.4500000002</v>
      </c>
    </row>
    <row r="3" spans="1:5" x14ac:dyDescent="0.25">
      <c r="A3" t="s">
        <v>144</v>
      </c>
      <c r="B3" t="s">
        <v>145</v>
      </c>
      <c r="C3" t="s">
        <v>148</v>
      </c>
      <c r="D3" s="39">
        <v>1207752.1000000001</v>
      </c>
      <c r="E3" s="44">
        <f>SUM(D1:D3)</f>
        <v>12238859.680000002</v>
      </c>
    </row>
    <row r="4" spans="1:5" x14ac:dyDescent="0.25">
      <c r="A4" t="s">
        <v>144</v>
      </c>
      <c r="B4" t="s">
        <v>145</v>
      </c>
      <c r="C4" t="s">
        <v>149</v>
      </c>
      <c r="D4" s="39">
        <v>318527.93</v>
      </c>
    </row>
    <row r="5" spans="1:5" x14ac:dyDescent="0.25">
      <c r="A5" t="s">
        <v>144</v>
      </c>
      <c r="B5" t="s">
        <v>145</v>
      </c>
      <c r="C5" t="s">
        <v>150</v>
      </c>
      <c r="D5" s="39">
        <v>43896.82</v>
      </c>
    </row>
    <row r="6" spans="1:5" x14ac:dyDescent="0.25">
      <c r="A6" t="s">
        <v>144</v>
      </c>
      <c r="B6" t="s">
        <v>145</v>
      </c>
      <c r="C6" t="s">
        <v>151</v>
      </c>
      <c r="D6" s="39">
        <v>10127.81</v>
      </c>
    </row>
    <row r="7" spans="1:5" x14ac:dyDescent="0.25">
      <c r="A7" t="s">
        <v>144</v>
      </c>
      <c r="B7" t="s">
        <v>145</v>
      </c>
      <c r="C7" t="s">
        <v>152</v>
      </c>
      <c r="D7" s="39">
        <v>7645.7</v>
      </c>
    </row>
    <row r="8" spans="1:5" x14ac:dyDescent="0.25">
      <c r="A8" t="s">
        <v>144</v>
      </c>
      <c r="B8" t="s">
        <v>145</v>
      </c>
      <c r="C8" t="s">
        <v>153</v>
      </c>
      <c r="D8" s="39">
        <v>16799.72</v>
      </c>
    </row>
    <row r="9" spans="1:5" x14ac:dyDescent="0.25">
      <c r="A9" t="s">
        <v>144</v>
      </c>
      <c r="B9" t="s">
        <v>145</v>
      </c>
      <c r="C9" t="s">
        <v>154</v>
      </c>
      <c r="D9" s="39">
        <v>103153.3</v>
      </c>
      <c r="E9" s="44">
        <f>SUM(D4:D9)</f>
        <v>500151.27999999997</v>
      </c>
    </row>
    <row r="10" spans="1:5" x14ac:dyDescent="0.25">
      <c r="A10" t="s">
        <v>144</v>
      </c>
      <c r="B10" t="s">
        <v>145</v>
      </c>
      <c r="C10" t="s">
        <v>155</v>
      </c>
      <c r="D10" s="39">
        <v>12241016.1</v>
      </c>
    </row>
    <row r="11" spans="1:5" x14ac:dyDescent="0.25">
      <c r="A11" t="s">
        <v>144</v>
      </c>
      <c r="B11" t="s">
        <v>145</v>
      </c>
      <c r="C11" t="s">
        <v>156</v>
      </c>
      <c r="D11" s="39">
        <v>1035926.9</v>
      </c>
      <c r="E11" s="44">
        <f>SUM(D10:D11)</f>
        <v>13276943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E22"/>
  <sheetViews>
    <sheetView workbookViewId="0">
      <selection activeCell="D18" sqref="D18"/>
    </sheetView>
  </sheetViews>
  <sheetFormatPr defaultRowHeight="13.2" x14ac:dyDescent="0.25"/>
  <cols>
    <col min="1" max="1" width="14.5546875" customWidth="1"/>
    <col min="2" max="2" width="47.6640625" customWidth="1"/>
    <col min="3" max="3" width="20" customWidth="1"/>
    <col min="4" max="4" width="19.44140625" customWidth="1"/>
    <col min="5" max="5" width="13.44140625" bestFit="1" customWidth="1"/>
  </cols>
  <sheetData>
    <row r="1" spans="1:5" x14ac:dyDescent="0.25">
      <c r="A1" t="s">
        <v>144</v>
      </c>
      <c r="B1" t="s">
        <v>145</v>
      </c>
      <c r="C1" t="s">
        <v>146</v>
      </c>
      <c r="D1" s="39">
        <v>6704304.25</v>
      </c>
    </row>
    <row r="2" spans="1:5" x14ac:dyDescent="0.25">
      <c r="A2" t="s">
        <v>144</v>
      </c>
      <c r="B2" t="s">
        <v>145</v>
      </c>
      <c r="C2" t="s">
        <v>147</v>
      </c>
      <c r="D2" s="39">
        <v>1564856.98</v>
      </c>
    </row>
    <row r="3" spans="1:5" x14ac:dyDescent="0.25">
      <c r="A3" t="s">
        <v>144</v>
      </c>
      <c r="B3" t="s">
        <v>145</v>
      </c>
      <c r="C3" t="s">
        <v>148</v>
      </c>
      <c r="D3" s="39">
        <v>1205726.28</v>
      </c>
      <c r="E3" s="44">
        <f>SUM(D1:D3)</f>
        <v>9474887.5099999998</v>
      </c>
    </row>
    <row r="4" spans="1:5" x14ac:dyDescent="0.25">
      <c r="A4" t="s">
        <v>144</v>
      </c>
      <c r="B4" t="s">
        <v>145</v>
      </c>
      <c r="C4" t="s">
        <v>149</v>
      </c>
      <c r="D4" s="39">
        <v>322540.73</v>
      </c>
    </row>
    <row r="5" spans="1:5" x14ac:dyDescent="0.25">
      <c r="A5" t="s">
        <v>144</v>
      </c>
      <c r="B5" t="s">
        <v>145</v>
      </c>
      <c r="C5" t="s">
        <v>150</v>
      </c>
      <c r="D5" s="39">
        <v>46055.68</v>
      </c>
    </row>
    <row r="6" spans="1:5" x14ac:dyDescent="0.25">
      <c r="A6" t="s">
        <v>144</v>
      </c>
      <c r="B6" t="s">
        <v>145</v>
      </c>
      <c r="C6" t="s">
        <v>151</v>
      </c>
      <c r="D6" s="39">
        <v>205043.95</v>
      </c>
    </row>
    <row r="7" spans="1:5" x14ac:dyDescent="0.25">
      <c r="A7" t="s">
        <v>144</v>
      </c>
      <c r="B7" t="s">
        <v>145</v>
      </c>
      <c r="C7" t="s">
        <v>152</v>
      </c>
      <c r="D7" s="39">
        <v>8781.18</v>
      </c>
    </row>
    <row r="8" spans="1:5" x14ac:dyDescent="0.25">
      <c r="A8" t="s">
        <v>144</v>
      </c>
      <c r="B8" t="s">
        <v>145</v>
      </c>
      <c r="C8" t="s">
        <v>168</v>
      </c>
      <c r="D8" s="39">
        <v>38184.199999999997</v>
      </c>
    </row>
    <row r="9" spans="1:5" x14ac:dyDescent="0.25">
      <c r="A9" t="s">
        <v>144</v>
      </c>
      <c r="B9" t="s">
        <v>145</v>
      </c>
      <c r="C9" t="s">
        <v>153</v>
      </c>
      <c r="D9" s="39">
        <v>155305.5</v>
      </c>
    </row>
    <row r="10" spans="1:5" x14ac:dyDescent="0.25">
      <c r="A10" t="s">
        <v>144</v>
      </c>
      <c r="B10" t="s">
        <v>145</v>
      </c>
      <c r="C10" t="s">
        <v>157</v>
      </c>
      <c r="D10" s="39">
        <v>95512.17</v>
      </c>
    </row>
    <row r="11" spans="1:5" x14ac:dyDescent="0.25">
      <c r="A11" t="s">
        <v>144</v>
      </c>
      <c r="B11" t="s">
        <v>145</v>
      </c>
      <c r="C11" t="s">
        <v>158</v>
      </c>
      <c r="D11" s="39">
        <v>8061.48</v>
      </c>
    </row>
    <row r="12" spans="1:5" x14ac:dyDescent="0.25">
      <c r="A12" t="s">
        <v>144</v>
      </c>
      <c r="B12" t="s">
        <v>145</v>
      </c>
      <c r="C12" t="s">
        <v>159</v>
      </c>
      <c r="D12" s="39">
        <v>91315.24</v>
      </c>
    </row>
    <row r="13" spans="1:5" x14ac:dyDescent="0.25">
      <c r="A13" t="s">
        <v>144</v>
      </c>
      <c r="B13" t="s">
        <v>145</v>
      </c>
      <c r="C13" t="s">
        <v>160</v>
      </c>
      <c r="D13" s="39">
        <v>5271.9</v>
      </c>
    </row>
    <row r="14" spans="1:5" x14ac:dyDescent="0.25">
      <c r="A14" t="s">
        <v>144</v>
      </c>
      <c r="B14" t="s">
        <v>145</v>
      </c>
      <c r="C14" t="s">
        <v>161</v>
      </c>
      <c r="D14" s="39">
        <v>5912.71</v>
      </c>
    </row>
    <row r="15" spans="1:5" x14ac:dyDescent="0.25">
      <c r="A15" t="s">
        <v>144</v>
      </c>
      <c r="B15" t="s">
        <v>145</v>
      </c>
      <c r="C15" t="s">
        <v>167</v>
      </c>
      <c r="D15" s="39">
        <v>41674.31</v>
      </c>
    </row>
    <row r="16" spans="1:5" x14ac:dyDescent="0.25">
      <c r="A16" t="s">
        <v>144</v>
      </c>
      <c r="B16" t="s">
        <v>145</v>
      </c>
      <c r="C16" t="s">
        <v>162</v>
      </c>
      <c r="D16" s="39">
        <v>183147.95</v>
      </c>
    </row>
    <row r="17" spans="1:5" x14ac:dyDescent="0.25">
      <c r="A17" t="s">
        <v>144</v>
      </c>
      <c r="B17" t="s">
        <v>145</v>
      </c>
      <c r="C17" t="s">
        <v>163</v>
      </c>
      <c r="D17" s="39">
        <v>261596.16</v>
      </c>
    </row>
    <row r="18" spans="1:5" x14ac:dyDescent="0.25">
      <c r="A18" t="s">
        <v>144</v>
      </c>
      <c r="B18" t="s">
        <v>145</v>
      </c>
      <c r="C18" t="s">
        <v>164</v>
      </c>
      <c r="D18" s="39">
        <v>58879.62</v>
      </c>
    </row>
    <row r="19" spans="1:5" x14ac:dyDescent="0.25">
      <c r="A19" t="s">
        <v>144</v>
      </c>
      <c r="B19" t="s">
        <v>145</v>
      </c>
      <c r="C19" t="s">
        <v>165</v>
      </c>
      <c r="D19" s="39">
        <v>1113.0899999999999</v>
      </c>
    </row>
    <row r="20" spans="1:5" x14ac:dyDescent="0.25">
      <c r="A20" t="s">
        <v>144</v>
      </c>
      <c r="B20" t="s">
        <v>145</v>
      </c>
      <c r="C20" t="s">
        <v>154</v>
      </c>
      <c r="D20" s="39">
        <v>397055.87</v>
      </c>
      <c r="E20" s="44">
        <f>SUM(D4:D20)</f>
        <v>1925451.7400000002</v>
      </c>
    </row>
    <row r="21" spans="1:5" x14ac:dyDescent="0.25">
      <c r="A21" t="s">
        <v>144</v>
      </c>
      <c r="B21" t="s">
        <v>145</v>
      </c>
      <c r="C21" t="s">
        <v>155</v>
      </c>
      <c r="D21" s="39">
        <v>9472731.0899999999</v>
      </c>
    </row>
    <row r="22" spans="1:5" x14ac:dyDescent="0.25">
      <c r="A22" t="s">
        <v>144</v>
      </c>
      <c r="B22" t="s">
        <v>145</v>
      </c>
      <c r="C22" t="s">
        <v>156</v>
      </c>
      <c r="D22" s="39">
        <v>2053864.12</v>
      </c>
      <c r="E22" s="44">
        <f>SUM(D21:D22)</f>
        <v>11526595.210000001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H24"/>
  <sheetViews>
    <sheetView workbookViewId="0">
      <selection activeCell="D18" sqref="D18"/>
    </sheetView>
  </sheetViews>
  <sheetFormatPr defaultRowHeight="13.2" x14ac:dyDescent="0.25"/>
  <cols>
    <col min="1" max="1" width="11.44140625" customWidth="1"/>
    <col min="2" max="2" width="57.44140625" customWidth="1"/>
    <col min="3" max="3" width="20.44140625" customWidth="1"/>
    <col min="4" max="4" width="19.44140625" customWidth="1"/>
    <col min="6" max="6" width="13.44140625" bestFit="1" customWidth="1"/>
    <col min="8" max="8" width="11.33203125" bestFit="1" customWidth="1"/>
  </cols>
  <sheetData>
    <row r="1" spans="1:6" x14ac:dyDescent="0.25">
      <c r="A1" t="s">
        <v>144</v>
      </c>
      <c r="B1" t="s">
        <v>145</v>
      </c>
      <c r="C1" t="s">
        <v>146</v>
      </c>
      <c r="D1" s="39">
        <v>6572673.2999999998</v>
      </c>
    </row>
    <row r="2" spans="1:6" x14ac:dyDescent="0.25">
      <c r="A2" t="s">
        <v>144</v>
      </c>
      <c r="B2" t="s">
        <v>145</v>
      </c>
      <c r="C2" t="s">
        <v>147</v>
      </c>
      <c r="D2" s="39">
        <v>1560355.8400000001</v>
      </c>
    </row>
    <row r="3" spans="1:6" x14ac:dyDescent="0.25">
      <c r="A3" t="s">
        <v>144</v>
      </c>
      <c r="B3" t="s">
        <v>145</v>
      </c>
      <c r="C3" t="s">
        <v>148</v>
      </c>
      <c r="D3" s="39">
        <v>1234806.8</v>
      </c>
      <c r="F3" s="44">
        <f>SUM(D1:D3)</f>
        <v>9367835.9399999995</v>
      </c>
    </row>
    <row r="4" spans="1:6" x14ac:dyDescent="0.25">
      <c r="A4" t="s">
        <v>144</v>
      </c>
      <c r="B4" t="s">
        <v>145</v>
      </c>
      <c r="C4" t="s">
        <v>149</v>
      </c>
      <c r="D4" s="39">
        <v>310958.05</v>
      </c>
    </row>
    <row r="5" spans="1:6" x14ac:dyDescent="0.25">
      <c r="A5" t="s">
        <v>144</v>
      </c>
      <c r="B5" t="s">
        <v>145</v>
      </c>
      <c r="C5" t="s">
        <v>150</v>
      </c>
      <c r="D5" s="39">
        <v>48214.54</v>
      </c>
    </row>
    <row r="6" spans="1:6" x14ac:dyDescent="0.25">
      <c r="A6" t="s">
        <v>144</v>
      </c>
      <c r="B6" t="s">
        <v>145</v>
      </c>
      <c r="C6" t="s">
        <v>151</v>
      </c>
      <c r="D6" s="39">
        <v>207350.56</v>
      </c>
    </row>
    <row r="7" spans="1:6" x14ac:dyDescent="0.25">
      <c r="A7" t="s">
        <v>144</v>
      </c>
      <c r="B7" t="s">
        <v>145</v>
      </c>
      <c r="C7" t="s">
        <v>152</v>
      </c>
      <c r="D7" s="39">
        <v>57773.25</v>
      </c>
    </row>
    <row r="8" spans="1:6" x14ac:dyDescent="0.25">
      <c r="A8" t="s">
        <v>144</v>
      </c>
      <c r="B8" t="s">
        <v>145</v>
      </c>
      <c r="C8" t="s">
        <v>168</v>
      </c>
      <c r="D8" s="39">
        <v>2885.14</v>
      </c>
    </row>
    <row r="9" spans="1:6" x14ac:dyDescent="0.25">
      <c r="A9" t="s">
        <v>144</v>
      </c>
      <c r="B9" t="s">
        <v>145</v>
      </c>
      <c r="C9" t="s">
        <v>153</v>
      </c>
      <c r="D9" s="39">
        <v>66901.440000000002</v>
      </c>
    </row>
    <row r="10" spans="1:6" x14ac:dyDescent="0.25">
      <c r="A10" t="s">
        <v>144</v>
      </c>
      <c r="B10" t="s">
        <v>145</v>
      </c>
      <c r="C10" t="s">
        <v>157</v>
      </c>
      <c r="D10" s="39">
        <v>99672.79</v>
      </c>
    </row>
    <row r="11" spans="1:6" x14ac:dyDescent="0.25">
      <c r="A11" t="s">
        <v>144</v>
      </c>
      <c r="B11" t="s">
        <v>145</v>
      </c>
      <c r="C11" t="s">
        <v>158</v>
      </c>
      <c r="D11" s="39">
        <v>12934.26</v>
      </c>
    </row>
    <row r="12" spans="1:6" x14ac:dyDescent="0.25">
      <c r="A12" t="s">
        <v>144</v>
      </c>
      <c r="B12" t="s">
        <v>145</v>
      </c>
      <c r="C12" t="s">
        <v>159</v>
      </c>
      <c r="D12" s="39">
        <v>94157.36</v>
      </c>
    </row>
    <row r="13" spans="1:6" x14ac:dyDescent="0.25">
      <c r="A13" t="s">
        <v>144</v>
      </c>
      <c r="B13" t="s">
        <v>145</v>
      </c>
      <c r="C13" t="s">
        <v>160</v>
      </c>
      <c r="D13" s="39">
        <v>7950.03</v>
      </c>
    </row>
    <row r="14" spans="1:6" x14ac:dyDescent="0.25">
      <c r="A14" t="s">
        <v>144</v>
      </c>
      <c r="B14" t="s">
        <v>145</v>
      </c>
      <c r="C14" t="s">
        <v>161</v>
      </c>
      <c r="D14" s="39">
        <v>10736.64</v>
      </c>
    </row>
    <row r="15" spans="1:6" x14ac:dyDescent="0.25">
      <c r="A15" t="s">
        <v>144</v>
      </c>
      <c r="B15" t="s">
        <v>145</v>
      </c>
      <c r="C15" t="s">
        <v>167</v>
      </c>
      <c r="D15" s="39">
        <v>41359.1</v>
      </c>
    </row>
    <row r="16" spans="1:6" x14ac:dyDescent="0.25">
      <c r="A16" t="s">
        <v>144</v>
      </c>
      <c r="B16" t="s">
        <v>145</v>
      </c>
      <c r="C16" t="s">
        <v>162</v>
      </c>
      <c r="D16" s="39">
        <v>266113</v>
      </c>
    </row>
    <row r="17" spans="1:8" x14ac:dyDescent="0.25">
      <c r="A17" t="s">
        <v>144</v>
      </c>
      <c r="B17" t="s">
        <v>145</v>
      </c>
      <c r="C17" t="s">
        <v>163</v>
      </c>
      <c r="D17" s="39">
        <v>261596.16</v>
      </c>
    </row>
    <row r="18" spans="1:8" x14ac:dyDescent="0.25">
      <c r="A18" t="s">
        <v>144</v>
      </c>
      <c r="B18" t="s">
        <v>145</v>
      </c>
      <c r="C18" t="s">
        <v>164</v>
      </c>
      <c r="D18" s="39">
        <v>125527.73</v>
      </c>
    </row>
    <row r="19" spans="1:8" x14ac:dyDescent="0.25">
      <c r="A19" t="s">
        <v>144</v>
      </c>
      <c r="B19" t="s">
        <v>145</v>
      </c>
      <c r="C19" t="s">
        <v>180</v>
      </c>
      <c r="D19" s="39">
        <v>210</v>
      </c>
    </row>
    <row r="20" spans="1:8" x14ac:dyDescent="0.25">
      <c r="A20" t="s">
        <v>144</v>
      </c>
      <c r="B20" t="s">
        <v>145</v>
      </c>
      <c r="C20" t="s">
        <v>165</v>
      </c>
      <c r="D20" s="39">
        <v>1150.3900000000001</v>
      </c>
    </row>
    <row r="21" spans="1:8" x14ac:dyDescent="0.25">
      <c r="A21" t="s">
        <v>144</v>
      </c>
      <c r="B21" t="s">
        <v>145</v>
      </c>
      <c r="C21" t="s">
        <v>169</v>
      </c>
      <c r="D21" s="39">
        <v>3298.42</v>
      </c>
    </row>
    <row r="22" spans="1:8" x14ac:dyDescent="0.25">
      <c r="A22" t="s">
        <v>144</v>
      </c>
      <c r="B22" t="s">
        <v>145</v>
      </c>
      <c r="C22" t="s">
        <v>154</v>
      </c>
      <c r="D22" s="39">
        <f>486438.64+210</f>
        <v>486648.64</v>
      </c>
      <c r="F22" s="44">
        <f>SUM(D4:D22)</f>
        <v>2105437.5</v>
      </c>
      <c r="H22" s="12">
        <v>486438.64</v>
      </c>
    </row>
    <row r="23" spans="1:8" x14ac:dyDescent="0.25">
      <c r="A23" t="s">
        <v>144</v>
      </c>
      <c r="B23" t="s">
        <v>145</v>
      </c>
      <c r="C23" t="s">
        <v>155</v>
      </c>
      <c r="D23" s="39">
        <v>9380088.5600000005</v>
      </c>
    </row>
    <row r="24" spans="1:8" x14ac:dyDescent="0.25">
      <c r="A24" t="s">
        <v>144</v>
      </c>
      <c r="B24" t="s">
        <v>145</v>
      </c>
      <c r="C24" t="s">
        <v>156</v>
      </c>
      <c r="D24" s="39">
        <v>2339069.85</v>
      </c>
      <c r="F24" s="44">
        <f>SUM(D23:D24)</f>
        <v>11719158.41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A1:F25"/>
  <sheetViews>
    <sheetView workbookViewId="0">
      <selection activeCell="D18" sqref="D18"/>
    </sheetView>
  </sheetViews>
  <sheetFormatPr defaultRowHeight="13.2" x14ac:dyDescent="0.25"/>
  <cols>
    <col min="1" max="1" width="16.5546875" customWidth="1"/>
    <col min="2" max="2" width="48.6640625" customWidth="1"/>
    <col min="3" max="3" width="13.6640625" bestFit="1" customWidth="1"/>
    <col min="4" max="4" width="40.33203125" customWidth="1"/>
    <col min="6" max="6" width="13.44140625" bestFit="1" customWidth="1"/>
  </cols>
  <sheetData>
    <row r="1" spans="1:6" x14ac:dyDescent="0.25">
      <c r="A1" t="s">
        <v>144</v>
      </c>
      <c r="B1" t="s">
        <v>145</v>
      </c>
      <c r="C1" t="s">
        <v>146</v>
      </c>
      <c r="D1" s="39">
        <v>6564485.5199999996</v>
      </c>
    </row>
    <row r="2" spans="1:6" x14ac:dyDescent="0.25">
      <c r="A2" t="s">
        <v>144</v>
      </c>
      <c r="B2" t="s">
        <v>145</v>
      </c>
      <c r="C2" t="s">
        <v>147</v>
      </c>
      <c r="D2" s="39">
        <v>1557910.26</v>
      </c>
    </row>
    <row r="3" spans="1:6" x14ac:dyDescent="0.25">
      <c r="A3" t="s">
        <v>144</v>
      </c>
      <c r="B3" t="s">
        <v>145</v>
      </c>
      <c r="C3" t="s">
        <v>148</v>
      </c>
      <c r="D3" s="39">
        <v>1225026.54</v>
      </c>
      <c r="F3" s="44">
        <f>SUM(D1:D3)</f>
        <v>9347422.3200000003</v>
      </c>
    </row>
    <row r="4" spans="1:6" x14ac:dyDescent="0.25">
      <c r="A4" t="s">
        <v>144</v>
      </c>
      <c r="B4" t="s">
        <v>145</v>
      </c>
      <c r="C4" t="s">
        <v>149</v>
      </c>
      <c r="D4" s="39">
        <v>312157.69</v>
      </c>
    </row>
    <row r="5" spans="1:6" x14ac:dyDescent="0.25">
      <c r="A5" t="s">
        <v>144</v>
      </c>
      <c r="B5" t="s">
        <v>145</v>
      </c>
      <c r="C5" t="s">
        <v>150</v>
      </c>
      <c r="D5" s="39">
        <v>46775.3</v>
      </c>
    </row>
    <row r="6" spans="1:6" x14ac:dyDescent="0.25">
      <c r="A6" t="s">
        <v>144</v>
      </c>
      <c r="B6" t="s">
        <v>145</v>
      </c>
      <c r="C6" t="s">
        <v>151</v>
      </c>
      <c r="D6" s="39">
        <v>237487.84</v>
      </c>
    </row>
    <row r="7" spans="1:6" x14ac:dyDescent="0.25">
      <c r="A7" t="s">
        <v>144</v>
      </c>
      <c r="B7" t="s">
        <v>145</v>
      </c>
      <c r="C7" t="s">
        <v>152</v>
      </c>
      <c r="D7" s="39">
        <v>32773.440000000002</v>
      </c>
    </row>
    <row r="8" spans="1:6" x14ac:dyDescent="0.25">
      <c r="A8" t="s">
        <v>144</v>
      </c>
      <c r="B8" t="s">
        <v>145</v>
      </c>
      <c r="C8" t="s">
        <v>168</v>
      </c>
      <c r="D8" s="39">
        <v>14835.44</v>
      </c>
    </row>
    <row r="9" spans="1:6" x14ac:dyDescent="0.25">
      <c r="A9" t="s">
        <v>144</v>
      </c>
      <c r="B9" t="s">
        <v>145</v>
      </c>
      <c r="C9" t="s">
        <v>153</v>
      </c>
      <c r="D9" s="39">
        <v>97791.92</v>
      </c>
    </row>
    <row r="10" spans="1:6" x14ac:dyDescent="0.25">
      <c r="A10" t="s">
        <v>144</v>
      </c>
      <c r="B10" t="s">
        <v>145</v>
      </c>
      <c r="C10" t="s">
        <v>157</v>
      </c>
      <c r="D10" s="39">
        <v>102968.89</v>
      </c>
    </row>
    <row r="11" spans="1:6" x14ac:dyDescent="0.25">
      <c r="A11" t="s">
        <v>144</v>
      </c>
      <c r="B11" t="s">
        <v>145</v>
      </c>
      <c r="C11" t="s">
        <v>158</v>
      </c>
      <c r="D11" s="39">
        <v>17209.52</v>
      </c>
    </row>
    <row r="12" spans="1:6" x14ac:dyDescent="0.25">
      <c r="A12" t="s">
        <v>144</v>
      </c>
      <c r="B12" t="s">
        <v>145</v>
      </c>
      <c r="C12" t="s">
        <v>159</v>
      </c>
      <c r="D12" s="39">
        <v>94101.88</v>
      </c>
    </row>
    <row r="13" spans="1:6" x14ac:dyDescent="0.25">
      <c r="A13" t="s">
        <v>144</v>
      </c>
      <c r="B13" t="s">
        <v>145</v>
      </c>
      <c r="C13" t="s">
        <v>160</v>
      </c>
      <c r="D13" s="39">
        <v>4729.43</v>
      </c>
    </row>
    <row r="14" spans="1:6" x14ac:dyDescent="0.25">
      <c r="A14" t="s">
        <v>144</v>
      </c>
      <c r="B14" t="s">
        <v>145</v>
      </c>
      <c r="C14" t="s">
        <v>161</v>
      </c>
      <c r="D14" s="39">
        <v>19557.7</v>
      </c>
    </row>
    <row r="15" spans="1:6" x14ac:dyDescent="0.25">
      <c r="A15" t="s">
        <v>144</v>
      </c>
      <c r="B15" t="s">
        <v>145</v>
      </c>
      <c r="C15" t="s">
        <v>167</v>
      </c>
      <c r="D15" s="39">
        <v>41107.75</v>
      </c>
    </row>
    <row r="16" spans="1:6" x14ac:dyDescent="0.25">
      <c r="A16" t="s">
        <v>144</v>
      </c>
      <c r="B16" t="s">
        <v>145</v>
      </c>
      <c r="C16" t="s">
        <v>162</v>
      </c>
      <c r="D16" s="39">
        <v>104585.07</v>
      </c>
    </row>
    <row r="17" spans="1:6" x14ac:dyDescent="0.25">
      <c r="A17" t="s">
        <v>144</v>
      </c>
      <c r="B17" t="s">
        <v>145</v>
      </c>
      <c r="C17" t="s">
        <v>163</v>
      </c>
      <c r="D17" s="39">
        <v>261596.16</v>
      </c>
    </row>
    <row r="18" spans="1:6" x14ac:dyDescent="0.25">
      <c r="A18" t="s">
        <v>144</v>
      </c>
      <c r="B18" t="s">
        <v>145</v>
      </c>
      <c r="C18" t="s">
        <v>164</v>
      </c>
      <c r="D18" s="39">
        <v>91383.58</v>
      </c>
    </row>
    <row r="19" spans="1:6" x14ac:dyDescent="0.25">
      <c r="A19" t="s">
        <v>144</v>
      </c>
      <c r="B19" t="s">
        <v>145</v>
      </c>
      <c r="C19" t="s">
        <v>177</v>
      </c>
      <c r="D19" s="39">
        <v>9000</v>
      </c>
    </row>
    <row r="20" spans="1:6" x14ac:dyDescent="0.25">
      <c r="A20" t="s">
        <v>144</v>
      </c>
      <c r="B20" t="s">
        <v>145</v>
      </c>
      <c r="C20" t="s">
        <v>180</v>
      </c>
      <c r="D20" s="39">
        <v>0</v>
      </c>
    </row>
    <row r="21" spans="1:6" x14ac:dyDescent="0.25">
      <c r="A21" t="s">
        <v>144</v>
      </c>
      <c r="B21" t="s">
        <v>145</v>
      </c>
      <c r="C21" t="s">
        <v>165</v>
      </c>
      <c r="D21" s="39">
        <v>4061.55</v>
      </c>
    </row>
    <row r="22" spans="1:6" x14ac:dyDescent="0.25">
      <c r="A22" t="s">
        <v>144</v>
      </c>
      <c r="B22" t="s">
        <v>145</v>
      </c>
      <c r="C22" t="s">
        <v>169</v>
      </c>
      <c r="D22" s="39">
        <v>9200</v>
      </c>
    </row>
    <row r="23" spans="1:6" x14ac:dyDescent="0.25">
      <c r="A23" t="s">
        <v>144</v>
      </c>
      <c r="B23" t="s">
        <v>145</v>
      </c>
      <c r="C23" t="s">
        <v>154</v>
      </c>
      <c r="D23" s="39">
        <v>445113.68</v>
      </c>
      <c r="F23" s="44">
        <f>SUM(D4:D23)</f>
        <v>1946436.84</v>
      </c>
    </row>
    <row r="24" spans="1:6" x14ac:dyDescent="0.25">
      <c r="A24" t="s">
        <v>144</v>
      </c>
      <c r="B24" t="s">
        <v>145</v>
      </c>
      <c r="C24" t="s">
        <v>155</v>
      </c>
      <c r="D24" s="39">
        <v>9353667.9199999999</v>
      </c>
    </row>
    <row r="25" spans="1:6" x14ac:dyDescent="0.25">
      <c r="A25" t="s">
        <v>144</v>
      </c>
      <c r="B25" t="s">
        <v>145</v>
      </c>
      <c r="C25" t="s">
        <v>156</v>
      </c>
      <c r="D25" s="39">
        <v>2275296.02</v>
      </c>
      <c r="F25" s="44">
        <f>SUM(D24:D25)</f>
        <v>11628963.939999999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F25"/>
  <sheetViews>
    <sheetView workbookViewId="0">
      <selection activeCell="D18" sqref="D18"/>
    </sheetView>
  </sheetViews>
  <sheetFormatPr defaultRowHeight="13.2" x14ac:dyDescent="0.25"/>
  <cols>
    <col min="1" max="1" width="14" customWidth="1"/>
    <col min="2" max="2" width="46" customWidth="1"/>
    <col min="3" max="3" width="18.6640625" customWidth="1"/>
    <col min="4" max="4" width="25.6640625" customWidth="1"/>
    <col min="6" max="6" width="13.44140625" bestFit="1" customWidth="1"/>
  </cols>
  <sheetData>
    <row r="1" spans="1:6" x14ac:dyDescent="0.25">
      <c r="A1" t="s">
        <v>144</v>
      </c>
      <c r="B1" t="s">
        <v>145</v>
      </c>
      <c r="C1" t="s">
        <v>146</v>
      </c>
      <c r="D1" s="39">
        <v>6390237.8600000003</v>
      </c>
    </row>
    <row r="2" spans="1:6" x14ac:dyDescent="0.25">
      <c r="A2" t="s">
        <v>144</v>
      </c>
      <c r="B2" t="s">
        <v>145</v>
      </c>
      <c r="C2" t="s">
        <v>147</v>
      </c>
      <c r="D2" s="39">
        <v>1577196.2</v>
      </c>
    </row>
    <row r="3" spans="1:6" x14ac:dyDescent="0.25">
      <c r="A3" t="s">
        <v>144</v>
      </c>
      <c r="B3" t="s">
        <v>145</v>
      </c>
      <c r="C3" t="s">
        <v>148</v>
      </c>
      <c r="D3" s="39">
        <v>1210938.78</v>
      </c>
      <c r="F3" s="44">
        <f>SUM(D1:D3)</f>
        <v>9178372.8399999999</v>
      </c>
    </row>
    <row r="4" spans="1:6" x14ac:dyDescent="0.25">
      <c r="A4" t="s">
        <v>144</v>
      </c>
      <c r="B4" t="s">
        <v>145</v>
      </c>
      <c r="C4" t="s">
        <v>149</v>
      </c>
      <c r="D4" s="39">
        <v>311123.53000000003</v>
      </c>
    </row>
    <row r="5" spans="1:6" x14ac:dyDescent="0.25">
      <c r="A5" t="s">
        <v>144</v>
      </c>
      <c r="B5" t="s">
        <v>145</v>
      </c>
      <c r="C5" t="s">
        <v>150</v>
      </c>
      <c r="D5" s="39">
        <v>50373.4</v>
      </c>
    </row>
    <row r="6" spans="1:6" x14ac:dyDescent="0.25">
      <c r="A6" t="s">
        <v>144</v>
      </c>
      <c r="B6" t="s">
        <v>145</v>
      </c>
      <c r="C6" t="s">
        <v>151</v>
      </c>
      <c r="D6" s="39">
        <v>223662</v>
      </c>
    </row>
    <row r="7" spans="1:6" x14ac:dyDescent="0.25">
      <c r="A7" t="s">
        <v>144</v>
      </c>
      <c r="B7" t="s">
        <v>145</v>
      </c>
      <c r="C7" t="s">
        <v>152</v>
      </c>
      <c r="D7" s="39">
        <v>27702.21</v>
      </c>
    </row>
    <row r="8" spans="1:6" x14ac:dyDescent="0.25">
      <c r="A8" t="s">
        <v>144</v>
      </c>
      <c r="B8" t="s">
        <v>145</v>
      </c>
      <c r="C8" t="s">
        <v>168</v>
      </c>
      <c r="D8" s="39">
        <v>13315.68</v>
      </c>
    </row>
    <row r="9" spans="1:6" x14ac:dyDescent="0.25">
      <c r="A9" t="s">
        <v>144</v>
      </c>
      <c r="B9" t="s">
        <v>145</v>
      </c>
      <c r="C9" t="s">
        <v>153</v>
      </c>
      <c r="D9" s="39">
        <v>60539.09</v>
      </c>
    </row>
    <row r="10" spans="1:6" x14ac:dyDescent="0.25">
      <c r="A10" t="s">
        <v>144</v>
      </c>
      <c r="B10" t="s">
        <v>145</v>
      </c>
      <c r="C10" t="s">
        <v>157</v>
      </c>
      <c r="D10" s="39">
        <v>101611.72</v>
      </c>
    </row>
    <row r="11" spans="1:6" x14ac:dyDescent="0.25">
      <c r="A11" t="s">
        <v>144</v>
      </c>
      <c r="B11" t="s">
        <v>145</v>
      </c>
      <c r="C11" t="s">
        <v>158</v>
      </c>
      <c r="D11" s="39">
        <v>11033.26</v>
      </c>
    </row>
    <row r="12" spans="1:6" x14ac:dyDescent="0.25">
      <c r="A12" t="s">
        <v>144</v>
      </c>
      <c r="B12" t="s">
        <v>145</v>
      </c>
      <c r="C12" t="s">
        <v>159</v>
      </c>
      <c r="D12" s="39">
        <v>74632.17</v>
      </c>
    </row>
    <row r="13" spans="1:6" x14ac:dyDescent="0.25">
      <c r="A13" t="s">
        <v>144</v>
      </c>
      <c r="B13" t="s">
        <v>145</v>
      </c>
      <c r="C13" t="s">
        <v>160</v>
      </c>
      <c r="D13" s="39">
        <v>9613.9</v>
      </c>
    </row>
    <row r="14" spans="1:6" x14ac:dyDescent="0.25">
      <c r="A14" t="s">
        <v>144</v>
      </c>
      <c r="B14" t="s">
        <v>145</v>
      </c>
      <c r="C14" t="s">
        <v>161</v>
      </c>
      <c r="D14" s="39">
        <v>5092.7199999999903</v>
      </c>
    </row>
    <row r="15" spans="1:6" x14ac:dyDescent="0.25">
      <c r="A15" t="s">
        <v>144</v>
      </c>
      <c r="B15" t="s">
        <v>145</v>
      </c>
      <c r="C15" t="s">
        <v>167</v>
      </c>
      <c r="D15" s="39">
        <v>42369.61</v>
      </c>
    </row>
    <row r="16" spans="1:6" x14ac:dyDescent="0.25">
      <c r="A16" t="s">
        <v>144</v>
      </c>
      <c r="B16" t="s">
        <v>145</v>
      </c>
      <c r="C16" t="s">
        <v>162</v>
      </c>
      <c r="D16" s="39">
        <v>365785.78</v>
      </c>
    </row>
    <row r="17" spans="1:6" x14ac:dyDescent="0.25">
      <c r="A17" t="s">
        <v>144</v>
      </c>
      <c r="B17" t="s">
        <v>145</v>
      </c>
      <c r="C17" t="s">
        <v>163</v>
      </c>
      <c r="D17" s="39">
        <v>261596.16</v>
      </c>
    </row>
    <row r="18" spans="1:6" x14ac:dyDescent="0.25">
      <c r="A18" t="s">
        <v>144</v>
      </c>
      <c r="B18" t="s">
        <v>145</v>
      </c>
      <c r="C18" t="s">
        <v>164</v>
      </c>
      <c r="D18" s="39">
        <v>93045.15</v>
      </c>
    </row>
    <row r="19" spans="1:6" x14ac:dyDescent="0.25">
      <c r="A19" t="s">
        <v>144</v>
      </c>
      <c r="B19" t="s">
        <v>145</v>
      </c>
      <c r="C19" t="s">
        <v>177</v>
      </c>
      <c r="D19" s="39">
        <v>3300</v>
      </c>
    </row>
    <row r="20" spans="1:6" x14ac:dyDescent="0.25">
      <c r="A20" t="s">
        <v>144</v>
      </c>
      <c r="B20" t="s">
        <v>145</v>
      </c>
      <c r="C20" t="s">
        <v>180</v>
      </c>
      <c r="D20" s="39">
        <v>205</v>
      </c>
    </row>
    <row r="21" spans="1:6" x14ac:dyDescent="0.25">
      <c r="A21" t="s">
        <v>144</v>
      </c>
      <c r="B21" t="s">
        <v>145</v>
      </c>
      <c r="C21" t="s">
        <v>165</v>
      </c>
      <c r="D21" s="39">
        <v>8518.18</v>
      </c>
    </row>
    <row r="22" spans="1:6" x14ac:dyDescent="0.25">
      <c r="A22" t="s">
        <v>144</v>
      </c>
      <c r="B22" t="s">
        <v>145</v>
      </c>
      <c r="C22" t="s">
        <v>169</v>
      </c>
      <c r="D22" s="39">
        <v>6570.58</v>
      </c>
    </row>
    <row r="23" spans="1:6" x14ac:dyDescent="0.25">
      <c r="A23" t="s">
        <v>144</v>
      </c>
      <c r="B23" t="s">
        <v>145</v>
      </c>
      <c r="C23" t="s">
        <v>154</v>
      </c>
      <c r="D23" s="39">
        <v>396749.49</v>
      </c>
      <c r="F23" s="44">
        <f>SUM(D4:D23)</f>
        <v>2066839.63</v>
      </c>
    </row>
    <row r="24" spans="1:6" x14ac:dyDescent="0.25">
      <c r="A24" t="s">
        <v>144</v>
      </c>
      <c r="B24" t="s">
        <v>145</v>
      </c>
      <c r="C24" t="s">
        <v>155</v>
      </c>
      <c r="D24" s="39">
        <v>9159874.6199999992</v>
      </c>
    </row>
    <row r="25" spans="1:6" x14ac:dyDescent="0.25">
      <c r="A25" t="s">
        <v>144</v>
      </c>
      <c r="B25" t="s">
        <v>145</v>
      </c>
      <c r="C25" t="s">
        <v>156</v>
      </c>
      <c r="D25" s="39">
        <v>2070586.08</v>
      </c>
      <c r="F25" s="44">
        <f>SUM(D24:D25)</f>
        <v>11230460.699999999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pageSetUpPr fitToPage="1"/>
  </sheetPr>
  <dimension ref="A1:K84"/>
  <sheetViews>
    <sheetView showGridLines="0" view="pageBreakPreview" topLeftCell="A61" zoomScale="130" zoomScaleNormal="95" zoomScaleSheetLayoutView="130" workbookViewId="0">
      <selection activeCell="D18" sqref="D18"/>
    </sheetView>
  </sheetViews>
  <sheetFormatPr defaultRowHeight="13.2" x14ac:dyDescent="0.25"/>
  <cols>
    <col min="1" max="1" width="25.6640625" customWidth="1"/>
    <col min="2" max="2" width="76.5546875" customWidth="1"/>
    <col min="3" max="3" width="17.33203125" style="7" bestFit="1" customWidth="1"/>
    <col min="4" max="4" width="14.88671875" style="20" customWidth="1"/>
    <col min="5" max="5" width="11.88671875" style="20" customWidth="1"/>
    <col min="6" max="6" width="11.6640625" style="20" customWidth="1"/>
    <col min="7" max="11" width="9.109375" style="20"/>
  </cols>
  <sheetData>
    <row r="1" spans="1:7" x14ac:dyDescent="0.25">
      <c r="A1" s="58" t="s">
        <v>109</v>
      </c>
      <c r="B1" s="58"/>
      <c r="C1" s="58"/>
    </row>
    <row r="3" spans="1:7" x14ac:dyDescent="0.25">
      <c r="A3" s="1" t="s">
        <v>44</v>
      </c>
      <c r="B3" s="59" t="s">
        <v>110</v>
      </c>
      <c r="C3" s="60"/>
    </row>
    <row r="4" spans="1:7" x14ac:dyDescent="0.25">
      <c r="A4" s="1" t="s">
        <v>45</v>
      </c>
      <c r="B4" s="61" t="s">
        <v>111</v>
      </c>
      <c r="C4" s="61"/>
    </row>
    <row r="5" spans="1:7" x14ac:dyDescent="0.25">
      <c r="A5" s="1" t="s">
        <v>46</v>
      </c>
      <c r="B5" s="62" t="s">
        <v>187</v>
      </c>
      <c r="C5" s="61"/>
    </row>
    <row r="6" spans="1:7" x14ac:dyDescent="0.25">
      <c r="A6" s="1" t="s">
        <v>47</v>
      </c>
      <c r="B6" s="61" t="s">
        <v>112</v>
      </c>
      <c r="C6" s="61"/>
    </row>
    <row r="7" spans="1:7" x14ac:dyDescent="0.25">
      <c r="A7" s="1" t="s">
        <v>48</v>
      </c>
      <c r="B7" s="68" t="s">
        <v>188</v>
      </c>
      <c r="C7" s="69"/>
    </row>
    <row r="8" spans="1:7" x14ac:dyDescent="0.25">
      <c r="A8" s="1" t="s">
        <v>49</v>
      </c>
      <c r="B8" s="70">
        <v>44638</v>
      </c>
      <c r="C8" s="61"/>
    </row>
    <row r="10" spans="1:7" x14ac:dyDescent="0.25">
      <c r="A10" s="3" t="s">
        <v>114</v>
      </c>
    </row>
    <row r="12" spans="1:7" x14ac:dyDescent="0.25">
      <c r="A12" s="2" t="s">
        <v>50</v>
      </c>
      <c r="B12" s="2" t="s">
        <v>51</v>
      </c>
      <c r="C12" s="10" t="s">
        <v>125</v>
      </c>
    </row>
    <row r="13" spans="1:7" x14ac:dyDescent="0.25">
      <c r="A13" s="1" t="s">
        <v>53</v>
      </c>
      <c r="B13" s="4" t="s">
        <v>15</v>
      </c>
      <c r="C13" s="9">
        <f>'TesGer-Fev'!D1</f>
        <v>6704304.25</v>
      </c>
    </row>
    <row r="14" spans="1:7" x14ac:dyDescent="0.25">
      <c r="A14" s="1" t="s">
        <v>54</v>
      </c>
      <c r="B14" s="4" t="s">
        <v>16</v>
      </c>
      <c r="C14" s="9">
        <f>'TesGer-Fev'!D2</f>
        <v>1564856.98</v>
      </c>
    </row>
    <row r="15" spans="1:7" x14ac:dyDescent="0.25">
      <c r="A15" s="1" t="s">
        <v>55</v>
      </c>
      <c r="B15" s="4" t="s">
        <v>122</v>
      </c>
      <c r="C15" s="9">
        <f>'TesGer-Fev'!D3</f>
        <v>1205726.28</v>
      </c>
    </row>
    <row r="16" spans="1:7" ht="39.6" x14ac:dyDescent="0.25">
      <c r="A16" s="5" t="s">
        <v>56</v>
      </c>
      <c r="B16" s="4" t="s">
        <v>126</v>
      </c>
      <c r="C16" s="9">
        <v>0</v>
      </c>
      <c r="F16" s="66" t="s">
        <v>186</v>
      </c>
      <c r="G16" s="66"/>
    </row>
    <row r="17" spans="1:7" x14ac:dyDescent="0.25">
      <c r="A17" s="57" t="s">
        <v>83</v>
      </c>
      <c r="B17" s="57"/>
      <c r="C17" s="9">
        <f>SUM(C13:C16)</f>
        <v>9474887.5099999998</v>
      </c>
      <c r="D17" s="20">
        <f>'TesGer-Fev'!E3</f>
        <v>9474887.5099999998</v>
      </c>
      <c r="E17" s="20">
        <f>+C17-D17</f>
        <v>0</v>
      </c>
      <c r="F17" s="20">
        <v>9474887.5099999998</v>
      </c>
      <c r="G17" s="20">
        <f>+C17-F17</f>
        <v>0</v>
      </c>
    </row>
    <row r="19" spans="1:7" x14ac:dyDescent="0.25">
      <c r="A19" s="3" t="s">
        <v>84</v>
      </c>
    </row>
    <row r="21" spans="1:7" x14ac:dyDescent="0.25">
      <c r="A21" s="2" t="s">
        <v>50</v>
      </c>
      <c r="B21" s="2" t="s">
        <v>51</v>
      </c>
      <c r="C21" s="10" t="s">
        <v>124</v>
      </c>
    </row>
    <row r="22" spans="1:7" x14ac:dyDescent="0.25">
      <c r="A22" s="1" t="s">
        <v>53</v>
      </c>
      <c r="B22" s="1" t="s">
        <v>17</v>
      </c>
      <c r="C22" s="41">
        <v>0</v>
      </c>
    </row>
    <row r="23" spans="1:7" x14ac:dyDescent="0.25">
      <c r="A23" s="1" t="s">
        <v>54</v>
      </c>
      <c r="B23" s="1" t="s">
        <v>18</v>
      </c>
      <c r="C23" s="41">
        <f>'TesGer-Fev'!D4</f>
        <v>322540.73</v>
      </c>
    </row>
    <row r="24" spans="1:7" x14ac:dyDescent="0.25">
      <c r="A24" s="1" t="s">
        <v>55</v>
      </c>
      <c r="B24" s="1" t="s">
        <v>19</v>
      </c>
      <c r="C24" s="41">
        <f>'TesGer-Fev'!D5</f>
        <v>46055.68</v>
      </c>
    </row>
    <row r="25" spans="1:7" x14ac:dyDescent="0.25">
      <c r="A25" s="1" t="s">
        <v>56</v>
      </c>
      <c r="B25" s="1" t="s">
        <v>20</v>
      </c>
      <c r="C25" s="41">
        <f>'TesGer-Fev'!D6</f>
        <v>205043.95</v>
      </c>
    </row>
    <row r="26" spans="1:7" x14ac:dyDescent="0.25">
      <c r="A26" s="1" t="s">
        <v>57</v>
      </c>
      <c r="B26" s="1" t="s">
        <v>21</v>
      </c>
      <c r="C26" s="41">
        <f>'TesGer-Fev'!D7</f>
        <v>8781.18</v>
      </c>
    </row>
    <row r="27" spans="1:7" x14ac:dyDescent="0.25">
      <c r="A27" s="1" t="s">
        <v>58</v>
      </c>
      <c r="B27" s="1" t="s">
        <v>80</v>
      </c>
      <c r="C27" s="41">
        <f>'TesGer-Fev'!D8</f>
        <v>38184.199999999997</v>
      </c>
    </row>
    <row r="28" spans="1:7" x14ac:dyDescent="0.25">
      <c r="A28" s="1" t="s">
        <v>59</v>
      </c>
      <c r="B28" s="1" t="s">
        <v>22</v>
      </c>
      <c r="C28" s="41">
        <f>'TesGer-Fev'!D9</f>
        <v>155305.5</v>
      </c>
    </row>
    <row r="29" spans="1:7" x14ac:dyDescent="0.25">
      <c r="A29" s="1" t="s">
        <v>60</v>
      </c>
      <c r="B29" s="1" t="s">
        <v>23</v>
      </c>
      <c r="C29" s="41">
        <f>'TesGer-Fev'!D10</f>
        <v>95512.17</v>
      </c>
    </row>
    <row r="30" spans="1:7" x14ac:dyDescent="0.25">
      <c r="A30" s="1" t="s">
        <v>61</v>
      </c>
      <c r="B30" s="1" t="s">
        <v>24</v>
      </c>
      <c r="C30" s="41">
        <f>'TesGer-Fev'!D11</f>
        <v>8061.48</v>
      </c>
    </row>
    <row r="31" spans="1:7" x14ac:dyDescent="0.25">
      <c r="A31" s="1" t="s">
        <v>62</v>
      </c>
      <c r="B31" s="1" t="s">
        <v>25</v>
      </c>
      <c r="C31" s="41">
        <f>'TesGer-Fev'!D12</f>
        <v>91315.24</v>
      </c>
    </row>
    <row r="32" spans="1:7" x14ac:dyDescent="0.25">
      <c r="A32" s="1" t="s">
        <v>63</v>
      </c>
      <c r="B32" s="1" t="s">
        <v>26</v>
      </c>
      <c r="C32" s="41">
        <f>'TesGer-Fev'!D13</f>
        <v>5271.9</v>
      </c>
    </row>
    <row r="33" spans="1:7" x14ac:dyDescent="0.25">
      <c r="A33" s="1" t="s">
        <v>64</v>
      </c>
      <c r="B33" s="1" t="s">
        <v>27</v>
      </c>
      <c r="C33" s="41">
        <f>'TesGer-Fev'!D14</f>
        <v>5912.71</v>
      </c>
    </row>
    <row r="34" spans="1:7" ht="66" x14ac:dyDescent="0.25">
      <c r="A34" s="5" t="s">
        <v>65</v>
      </c>
      <c r="B34" s="6" t="s">
        <v>128</v>
      </c>
      <c r="C34" s="42">
        <f>'TesGer-Fev'!D15</f>
        <v>41674.31</v>
      </c>
    </row>
    <row r="35" spans="1:7" x14ac:dyDescent="0.25">
      <c r="A35" s="1" t="s">
        <v>66</v>
      </c>
      <c r="B35" s="1" t="s">
        <v>28</v>
      </c>
      <c r="C35" s="41">
        <f>'TesGer-Fev'!D16</f>
        <v>183147.95</v>
      </c>
    </row>
    <row r="36" spans="1:7" x14ac:dyDescent="0.25">
      <c r="A36" s="1" t="s">
        <v>67</v>
      </c>
      <c r="B36" s="1" t="s">
        <v>117</v>
      </c>
      <c r="C36" s="41">
        <f>'TesGer-Fev'!D17</f>
        <v>261596.16</v>
      </c>
    </row>
    <row r="37" spans="1:7" ht="15.75" customHeight="1" x14ac:dyDescent="0.25">
      <c r="A37" s="1" t="s">
        <v>68</v>
      </c>
      <c r="B37" s="1" t="s">
        <v>29</v>
      </c>
      <c r="C37" s="41">
        <v>0</v>
      </c>
    </row>
    <row r="38" spans="1:7" ht="15.75" customHeight="1" x14ac:dyDescent="0.25">
      <c r="A38" s="5" t="s">
        <v>69</v>
      </c>
      <c r="B38" s="6" t="s">
        <v>81</v>
      </c>
      <c r="C38" s="41">
        <f>'TesGer-Fev'!D18</f>
        <v>58879.62</v>
      </c>
    </row>
    <row r="39" spans="1:7" x14ac:dyDescent="0.25">
      <c r="A39" s="1" t="s">
        <v>70</v>
      </c>
      <c r="B39" s="1" t="s">
        <v>30</v>
      </c>
      <c r="C39" s="41">
        <v>0</v>
      </c>
    </row>
    <row r="40" spans="1:7" x14ac:dyDescent="0.25">
      <c r="A40" s="1" t="s">
        <v>71</v>
      </c>
      <c r="B40" s="1" t="s">
        <v>31</v>
      </c>
      <c r="C40" s="41">
        <v>0</v>
      </c>
    </row>
    <row r="41" spans="1:7" x14ac:dyDescent="0.25">
      <c r="A41" s="1" t="s">
        <v>72</v>
      </c>
      <c r="B41" s="1" t="s">
        <v>32</v>
      </c>
      <c r="C41" s="41">
        <v>0</v>
      </c>
    </row>
    <row r="42" spans="1:7" x14ac:dyDescent="0.25">
      <c r="A42" s="1" t="s">
        <v>73</v>
      </c>
      <c r="B42" s="1" t="s">
        <v>33</v>
      </c>
      <c r="C42" s="41">
        <v>0</v>
      </c>
    </row>
    <row r="43" spans="1:7" x14ac:dyDescent="0.25">
      <c r="A43" s="1" t="s">
        <v>74</v>
      </c>
      <c r="B43" s="1" t="s">
        <v>34</v>
      </c>
      <c r="C43" s="41">
        <f>'TesGer-Fev'!D19</f>
        <v>1113.0899999999999</v>
      </c>
    </row>
    <row r="44" spans="1:7" x14ac:dyDescent="0.25">
      <c r="A44" s="1" t="s">
        <v>75</v>
      </c>
      <c r="B44" s="1" t="s">
        <v>35</v>
      </c>
      <c r="C44" s="41">
        <v>0</v>
      </c>
    </row>
    <row r="45" spans="1:7" x14ac:dyDescent="0.25">
      <c r="A45" s="1" t="s">
        <v>76</v>
      </c>
      <c r="B45" s="1" t="s">
        <v>82</v>
      </c>
      <c r="C45" s="41">
        <v>0</v>
      </c>
    </row>
    <row r="46" spans="1:7" x14ac:dyDescent="0.25">
      <c r="A46" s="1" t="s">
        <v>77</v>
      </c>
      <c r="B46" s="1" t="s">
        <v>36</v>
      </c>
      <c r="C46" s="41">
        <v>0</v>
      </c>
    </row>
    <row r="47" spans="1:7" x14ac:dyDescent="0.25">
      <c r="A47" s="1" t="s">
        <v>78</v>
      </c>
      <c r="B47" s="1" t="s">
        <v>37</v>
      </c>
      <c r="C47" s="41">
        <f>'TesGer-Fev'!D20</f>
        <v>397055.87</v>
      </c>
      <c r="F47" s="66" t="s">
        <v>186</v>
      </c>
      <c r="G47" s="66"/>
    </row>
    <row r="48" spans="1:7" x14ac:dyDescent="0.25">
      <c r="A48" s="57" t="s">
        <v>83</v>
      </c>
      <c r="B48" s="57"/>
      <c r="C48" s="8">
        <f>SUM(C22:C47)</f>
        <v>1925451.7400000002</v>
      </c>
      <c r="D48" s="20">
        <f>'TesGer-Fev'!E20</f>
        <v>1925451.7400000002</v>
      </c>
      <c r="E48" s="20">
        <f>+C48-D48</f>
        <v>0</v>
      </c>
      <c r="F48" s="20">
        <v>1925451.74</v>
      </c>
      <c r="G48" s="20">
        <f>+C48-F48</f>
        <v>0</v>
      </c>
    </row>
    <row r="50" spans="1:3" x14ac:dyDescent="0.25">
      <c r="A50" s="3" t="s">
        <v>115</v>
      </c>
    </row>
    <row r="52" spans="1:3" x14ac:dyDescent="0.25">
      <c r="A52" s="2" t="s">
        <v>50</v>
      </c>
      <c r="B52" s="2" t="s">
        <v>51</v>
      </c>
      <c r="C52" s="10" t="s">
        <v>124</v>
      </c>
    </row>
    <row r="53" spans="1:3" x14ac:dyDescent="0.25">
      <c r="A53" s="1" t="s">
        <v>53</v>
      </c>
      <c r="B53" s="1" t="s">
        <v>38</v>
      </c>
      <c r="C53" s="8">
        <v>0</v>
      </c>
    </row>
    <row r="54" spans="1:3" x14ac:dyDescent="0.25">
      <c r="A54" s="1" t="s">
        <v>54</v>
      </c>
      <c r="B54" s="1" t="s">
        <v>39</v>
      </c>
      <c r="C54" s="8">
        <v>0</v>
      </c>
    </row>
    <row r="55" spans="1:3" x14ac:dyDescent="0.25">
      <c r="A55" s="1" t="s">
        <v>55</v>
      </c>
      <c r="B55" s="1" t="s">
        <v>79</v>
      </c>
      <c r="C55" s="8">
        <v>0</v>
      </c>
    </row>
    <row r="56" spans="1:3" x14ac:dyDescent="0.25">
      <c r="A56" s="1" t="s">
        <v>56</v>
      </c>
      <c r="B56" s="1" t="s">
        <v>40</v>
      </c>
      <c r="C56" s="8">
        <v>0</v>
      </c>
    </row>
    <row r="57" spans="1:3" x14ac:dyDescent="0.25">
      <c r="A57" s="1" t="s">
        <v>57</v>
      </c>
      <c r="B57" s="1" t="s">
        <v>41</v>
      </c>
      <c r="C57" s="8">
        <v>0</v>
      </c>
    </row>
    <row r="58" spans="1:3" x14ac:dyDescent="0.25">
      <c r="A58" s="57" t="s">
        <v>83</v>
      </c>
      <c r="B58" s="57"/>
      <c r="C58" s="9">
        <f>SUM(C53:C57)</f>
        <v>0</v>
      </c>
    </row>
    <row r="60" spans="1:3" x14ac:dyDescent="0.25">
      <c r="A60" s="3" t="s">
        <v>85</v>
      </c>
    </row>
    <row r="62" spans="1:3" x14ac:dyDescent="0.25">
      <c r="A62" s="2" t="s">
        <v>50</v>
      </c>
      <c r="B62" s="2" t="s">
        <v>51</v>
      </c>
      <c r="C62" s="10" t="s">
        <v>124</v>
      </c>
    </row>
    <row r="63" spans="1:3" x14ac:dyDescent="0.25">
      <c r="A63" s="1" t="s">
        <v>53</v>
      </c>
      <c r="B63" s="1" t="s">
        <v>42</v>
      </c>
      <c r="C63" s="8">
        <v>0</v>
      </c>
    </row>
    <row r="64" spans="1:3" x14ac:dyDescent="0.25">
      <c r="A64" s="1" t="s">
        <v>54</v>
      </c>
      <c r="B64" s="1" t="s">
        <v>43</v>
      </c>
      <c r="C64" s="8">
        <v>0</v>
      </c>
    </row>
    <row r="65" spans="1:6" x14ac:dyDescent="0.25">
      <c r="A65" s="57" t="s">
        <v>83</v>
      </c>
      <c r="B65" s="57"/>
      <c r="C65" s="9">
        <f>SUM(C63:C64)</f>
        <v>0</v>
      </c>
    </row>
    <row r="67" spans="1:6" x14ac:dyDescent="0.25">
      <c r="A67" s="3" t="s">
        <v>86</v>
      </c>
    </row>
    <row r="69" spans="1:6" x14ac:dyDescent="0.25">
      <c r="A69" s="2" t="s">
        <v>50</v>
      </c>
      <c r="B69" s="2" t="s">
        <v>51</v>
      </c>
      <c r="C69" s="10" t="s">
        <v>124</v>
      </c>
    </row>
    <row r="70" spans="1:6" x14ac:dyDescent="0.25">
      <c r="A70" s="1" t="s">
        <v>53</v>
      </c>
      <c r="B70" s="1" t="s">
        <v>87</v>
      </c>
      <c r="C70" s="8">
        <f>'TesGer-Fev'!D21</f>
        <v>9472731.0899999999</v>
      </c>
      <c r="D70" s="43"/>
      <c r="E70" s="43"/>
      <c r="F70" s="43"/>
    </row>
    <row r="71" spans="1:6" x14ac:dyDescent="0.25">
      <c r="A71" s="1" t="s">
        <v>54</v>
      </c>
      <c r="B71" s="1" t="s">
        <v>88</v>
      </c>
      <c r="C71" s="8">
        <f>'TesGer-Fev'!D22</f>
        <v>2053864.12</v>
      </c>
    </row>
    <row r="72" spans="1:6" x14ac:dyDescent="0.25">
      <c r="A72" s="1" t="s">
        <v>55</v>
      </c>
      <c r="B72" s="1" t="s">
        <v>95</v>
      </c>
      <c r="C72" s="8">
        <f>'Financeiro - Access'!F4</f>
        <v>0</v>
      </c>
    </row>
    <row r="73" spans="1:6" x14ac:dyDescent="0.25">
      <c r="A73" s="1" t="s">
        <v>56</v>
      </c>
      <c r="B73" s="1" t="s">
        <v>118</v>
      </c>
      <c r="C73" s="8">
        <f>'Financeiro - Access'!F5</f>
        <v>0</v>
      </c>
    </row>
    <row r="74" spans="1:6" x14ac:dyDescent="0.25">
      <c r="A74" s="57" t="s">
        <v>83</v>
      </c>
      <c r="B74" s="57"/>
      <c r="C74" s="9">
        <f>SUM(C70:C73)</f>
        <v>11526595.210000001</v>
      </c>
      <c r="D74" s="20">
        <f>'TesGer-Fev'!E22</f>
        <v>11526595.210000001</v>
      </c>
      <c r="E74" s="20">
        <f>+C74-D74</f>
        <v>0</v>
      </c>
    </row>
    <row r="76" spans="1:6" x14ac:dyDescent="0.25">
      <c r="A76" s="3" t="s">
        <v>108</v>
      </c>
    </row>
    <row r="78" spans="1:6" x14ac:dyDescent="0.25">
      <c r="A78" s="2" t="s">
        <v>50</v>
      </c>
      <c r="B78" s="2" t="s">
        <v>51</v>
      </c>
      <c r="C78" s="10" t="s">
        <v>124</v>
      </c>
    </row>
    <row r="79" spans="1:6" x14ac:dyDescent="0.25">
      <c r="A79" s="1" t="s">
        <v>53</v>
      </c>
      <c r="B79" s="1" t="s">
        <v>119</v>
      </c>
      <c r="C79" s="8">
        <v>0</v>
      </c>
    </row>
    <row r="80" spans="1:6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67" t="s">
        <v>131</v>
      </c>
      <c r="B84" s="67"/>
      <c r="C84" s="67"/>
    </row>
  </sheetData>
  <mergeCells count="16">
    <mergeCell ref="F16:G16"/>
    <mergeCell ref="F47:G4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A1:F28"/>
  <sheetViews>
    <sheetView workbookViewId="0">
      <selection activeCell="D18" sqref="D18"/>
    </sheetView>
  </sheetViews>
  <sheetFormatPr defaultRowHeight="13.2" x14ac:dyDescent="0.25"/>
  <cols>
    <col min="1" max="1" width="17.5546875" customWidth="1"/>
    <col min="2" max="2" width="47.109375" customWidth="1"/>
    <col min="3" max="3" width="16.44140625" customWidth="1"/>
    <col min="4" max="4" width="20.44140625" customWidth="1"/>
    <col min="6" max="6" width="13.44140625" bestFit="1" customWidth="1"/>
  </cols>
  <sheetData>
    <row r="1" spans="1:6" x14ac:dyDescent="0.25">
      <c r="A1" t="s">
        <v>144</v>
      </c>
      <c r="B1" t="s">
        <v>145</v>
      </c>
      <c r="C1" t="s">
        <v>146</v>
      </c>
      <c r="D1" s="39">
        <v>6623823.71</v>
      </c>
    </row>
    <row r="2" spans="1:6" x14ac:dyDescent="0.25">
      <c r="A2" t="s">
        <v>144</v>
      </c>
      <c r="B2" t="s">
        <v>145</v>
      </c>
      <c r="C2" t="s">
        <v>147</v>
      </c>
      <c r="D2" s="39">
        <v>1580571.08</v>
      </c>
    </row>
    <row r="3" spans="1:6" x14ac:dyDescent="0.25">
      <c r="A3" t="s">
        <v>144</v>
      </c>
      <c r="B3" t="s">
        <v>145</v>
      </c>
      <c r="C3" t="s">
        <v>148</v>
      </c>
      <c r="D3" s="39">
        <v>1216831.3</v>
      </c>
      <c r="F3" s="44">
        <f>SUM(D1:D3)</f>
        <v>9421226.0899999999</v>
      </c>
    </row>
    <row r="4" spans="1:6" x14ac:dyDescent="0.25">
      <c r="A4" t="s">
        <v>144</v>
      </c>
      <c r="B4" t="s">
        <v>145</v>
      </c>
      <c r="C4" t="s">
        <v>149</v>
      </c>
      <c r="D4" s="39">
        <v>311743.96000000002</v>
      </c>
    </row>
    <row r="5" spans="1:6" x14ac:dyDescent="0.25">
      <c r="A5" t="s">
        <v>144</v>
      </c>
      <c r="B5" t="s">
        <v>145</v>
      </c>
      <c r="C5" t="s">
        <v>150</v>
      </c>
      <c r="D5" s="39">
        <v>49653.78</v>
      </c>
    </row>
    <row r="6" spans="1:6" x14ac:dyDescent="0.25">
      <c r="A6" t="s">
        <v>144</v>
      </c>
      <c r="B6" t="s">
        <v>145</v>
      </c>
      <c r="C6" t="s">
        <v>151</v>
      </c>
      <c r="D6" s="39">
        <v>201256.91</v>
      </c>
    </row>
    <row r="7" spans="1:6" x14ac:dyDescent="0.25">
      <c r="A7" t="s">
        <v>144</v>
      </c>
      <c r="B7" t="s">
        <v>145</v>
      </c>
      <c r="C7" t="s">
        <v>152</v>
      </c>
      <c r="D7" s="39">
        <v>27395.27</v>
      </c>
    </row>
    <row r="8" spans="1:6" x14ac:dyDescent="0.25">
      <c r="A8" t="s">
        <v>144</v>
      </c>
      <c r="B8" t="s">
        <v>145</v>
      </c>
      <c r="C8" t="s">
        <v>168</v>
      </c>
      <c r="D8" s="39">
        <v>8285.53999999999</v>
      </c>
    </row>
    <row r="9" spans="1:6" x14ac:dyDescent="0.25">
      <c r="A9" t="s">
        <v>144</v>
      </c>
      <c r="B9" t="s">
        <v>145</v>
      </c>
      <c r="C9" t="s">
        <v>153</v>
      </c>
      <c r="D9" s="39">
        <v>69465.09</v>
      </c>
    </row>
    <row r="10" spans="1:6" x14ac:dyDescent="0.25">
      <c r="A10" t="s">
        <v>144</v>
      </c>
      <c r="B10" t="s">
        <v>145</v>
      </c>
      <c r="C10" t="s">
        <v>157</v>
      </c>
      <c r="D10" s="39">
        <v>101611.72</v>
      </c>
    </row>
    <row r="11" spans="1:6" x14ac:dyDescent="0.25">
      <c r="A11" t="s">
        <v>144</v>
      </c>
      <c r="B11" t="s">
        <v>145</v>
      </c>
      <c r="C11" t="s">
        <v>158</v>
      </c>
      <c r="D11" s="39">
        <v>25975.1</v>
      </c>
    </row>
    <row r="12" spans="1:6" x14ac:dyDescent="0.25">
      <c r="A12" t="s">
        <v>144</v>
      </c>
      <c r="B12" t="s">
        <v>145</v>
      </c>
      <c r="C12" t="s">
        <v>159</v>
      </c>
      <c r="D12" s="39">
        <v>70110.7</v>
      </c>
    </row>
    <row r="13" spans="1:6" x14ac:dyDescent="0.25">
      <c r="A13" t="s">
        <v>144</v>
      </c>
      <c r="B13" t="s">
        <v>145</v>
      </c>
      <c r="C13" t="s">
        <v>160</v>
      </c>
      <c r="D13" s="39">
        <v>2517.96</v>
      </c>
    </row>
    <row r="14" spans="1:6" x14ac:dyDescent="0.25">
      <c r="A14" t="s">
        <v>144</v>
      </c>
      <c r="B14" t="s">
        <v>145</v>
      </c>
      <c r="C14" t="s">
        <v>161</v>
      </c>
      <c r="D14" s="39">
        <v>16504.419999999998</v>
      </c>
    </row>
    <row r="15" spans="1:6" x14ac:dyDescent="0.25">
      <c r="A15" t="s">
        <v>144</v>
      </c>
      <c r="B15" t="s">
        <v>145</v>
      </c>
      <c r="C15" t="s">
        <v>167</v>
      </c>
      <c r="D15" s="39">
        <v>44991.37</v>
      </c>
    </row>
    <row r="16" spans="1:6" x14ac:dyDescent="0.25">
      <c r="A16" t="s">
        <v>144</v>
      </c>
      <c r="B16" t="s">
        <v>145</v>
      </c>
      <c r="C16" t="s">
        <v>162</v>
      </c>
      <c r="D16" s="39">
        <v>240434.63</v>
      </c>
    </row>
    <row r="17" spans="1:6" x14ac:dyDescent="0.25">
      <c r="A17" t="s">
        <v>144</v>
      </c>
      <c r="B17" t="s">
        <v>145</v>
      </c>
      <c r="C17" t="s">
        <v>163</v>
      </c>
      <c r="D17" s="39">
        <v>283360.86</v>
      </c>
    </row>
    <row r="18" spans="1:6" x14ac:dyDescent="0.25">
      <c r="A18" t="s">
        <v>144</v>
      </c>
      <c r="B18" t="s">
        <v>145</v>
      </c>
      <c r="C18" t="s">
        <v>164</v>
      </c>
      <c r="D18" s="39">
        <v>96775.97</v>
      </c>
    </row>
    <row r="19" spans="1:6" x14ac:dyDescent="0.25">
      <c r="A19" t="s">
        <v>144</v>
      </c>
      <c r="B19" t="s">
        <v>145</v>
      </c>
      <c r="C19" t="s">
        <v>177</v>
      </c>
      <c r="D19" s="39">
        <v>0</v>
      </c>
    </row>
    <row r="20" spans="1:6" x14ac:dyDescent="0.25">
      <c r="A20" t="s">
        <v>144</v>
      </c>
      <c r="B20" t="s">
        <v>145</v>
      </c>
      <c r="C20" t="s">
        <v>180</v>
      </c>
      <c r="D20" s="39">
        <v>0</v>
      </c>
    </row>
    <row r="21" spans="1:6" x14ac:dyDescent="0.25">
      <c r="A21" t="s">
        <v>144</v>
      </c>
      <c r="B21" t="s">
        <v>145</v>
      </c>
      <c r="C21" t="s">
        <v>170</v>
      </c>
      <c r="D21" s="39">
        <v>10865</v>
      </c>
    </row>
    <row r="22" spans="1:6" x14ac:dyDescent="0.25">
      <c r="A22" t="s">
        <v>144</v>
      </c>
      <c r="B22" t="s">
        <v>145</v>
      </c>
      <c r="C22" t="s">
        <v>165</v>
      </c>
      <c r="D22" s="39">
        <v>3932.83</v>
      </c>
    </row>
    <row r="23" spans="1:6" x14ac:dyDescent="0.25">
      <c r="A23" t="s">
        <v>144</v>
      </c>
      <c r="B23" t="s">
        <v>145</v>
      </c>
      <c r="C23" t="s">
        <v>193</v>
      </c>
      <c r="D23" s="39">
        <v>20566.2</v>
      </c>
    </row>
    <row r="24" spans="1:6" x14ac:dyDescent="0.25">
      <c r="A24" t="s">
        <v>144</v>
      </c>
      <c r="B24" t="s">
        <v>145</v>
      </c>
      <c r="C24" t="s">
        <v>169</v>
      </c>
      <c r="D24" s="39">
        <v>0</v>
      </c>
    </row>
    <row r="25" spans="1:6" x14ac:dyDescent="0.25">
      <c r="A25" t="s">
        <v>144</v>
      </c>
      <c r="B25" t="s">
        <v>145</v>
      </c>
      <c r="C25" t="s">
        <v>154</v>
      </c>
      <c r="D25" s="39">
        <v>503719.63</v>
      </c>
      <c r="F25" s="44">
        <f>SUM(D4:D25)</f>
        <v>2089166.94</v>
      </c>
    </row>
    <row r="26" spans="1:6" x14ac:dyDescent="0.25">
      <c r="A26" t="s">
        <v>144</v>
      </c>
      <c r="B26" t="s">
        <v>145</v>
      </c>
      <c r="C26" t="s">
        <v>155</v>
      </c>
      <c r="D26" s="39">
        <v>9430197.8200000003</v>
      </c>
    </row>
    <row r="27" spans="1:6" x14ac:dyDescent="0.25">
      <c r="A27" t="s">
        <v>144</v>
      </c>
      <c r="B27" t="s">
        <v>145</v>
      </c>
      <c r="C27" t="s">
        <v>156</v>
      </c>
      <c r="D27" s="39">
        <v>2194306.54</v>
      </c>
    </row>
    <row r="28" spans="1:6" x14ac:dyDescent="0.25">
      <c r="A28" t="s">
        <v>144</v>
      </c>
      <c r="B28" t="s">
        <v>145</v>
      </c>
      <c r="C28" t="s">
        <v>171</v>
      </c>
      <c r="D28" s="39">
        <v>127000</v>
      </c>
      <c r="F28" s="44">
        <f>SUM(D26:D28)</f>
        <v>11751504.359999999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A1:E28"/>
  <sheetViews>
    <sheetView workbookViewId="0">
      <selection activeCell="D18" sqref="D18"/>
    </sheetView>
  </sheetViews>
  <sheetFormatPr defaultRowHeight="13.2" x14ac:dyDescent="0.25"/>
  <cols>
    <col min="1" max="1" width="12.88671875" customWidth="1"/>
    <col min="2" max="2" width="46.88671875" customWidth="1"/>
    <col min="3" max="3" width="20.44140625" customWidth="1"/>
    <col min="4" max="4" width="27" customWidth="1"/>
    <col min="5" max="5" width="13.44140625" bestFit="1" customWidth="1"/>
  </cols>
  <sheetData>
    <row r="1" spans="1:5" x14ac:dyDescent="0.25">
      <c r="A1" t="s">
        <v>144</v>
      </c>
      <c r="B1" t="s">
        <v>145</v>
      </c>
      <c r="C1" t="s">
        <v>146</v>
      </c>
      <c r="D1" s="39">
        <v>6554395.5099999998</v>
      </c>
    </row>
    <row r="2" spans="1:5" x14ac:dyDescent="0.25">
      <c r="A2" t="s">
        <v>144</v>
      </c>
      <c r="B2" t="s">
        <v>145</v>
      </c>
      <c r="C2" t="s">
        <v>147</v>
      </c>
      <c r="D2" s="39">
        <v>1620099.09</v>
      </c>
    </row>
    <row r="3" spans="1:5" x14ac:dyDescent="0.25">
      <c r="A3" t="s">
        <v>144</v>
      </c>
      <c r="B3" t="s">
        <v>145</v>
      </c>
      <c r="C3" t="s">
        <v>148</v>
      </c>
      <c r="D3" s="39">
        <v>1202043.24</v>
      </c>
      <c r="E3" s="44">
        <f>SUM(D1:D3)</f>
        <v>9376537.8399999999</v>
      </c>
    </row>
    <row r="4" spans="1:5" x14ac:dyDescent="0.25">
      <c r="A4" t="s">
        <v>144</v>
      </c>
      <c r="B4" t="s">
        <v>145</v>
      </c>
      <c r="C4" t="s">
        <v>149</v>
      </c>
      <c r="D4" s="39">
        <v>305953.02</v>
      </c>
    </row>
    <row r="5" spans="1:5" x14ac:dyDescent="0.25">
      <c r="A5" t="s">
        <v>144</v>
      </c>
      <c r="B5" t="s">
        <v>145</v>
      </c>
      <c r="C5" t="s">
        <v>150</v>
      </c>
      <c r="D5" s="39">
        <v>48934.16</v>
      </c>
    </row>
    <row r="6" spans="1:5" x14ac:dyDescent="0.25">
      <c r="A6" t="s">
        <v>144</v>
      </c>
      <c r="B6" t="s">
        <v>145</v>
      </c>
      <c r="C6" t="s">
        <v>151</v>
      </c>
      <c r="D6" s="39">
        <f>450955.33-13940</f>
        <v>437015.33</v>
      </c>
    </row>
    <row r="7" spans="1:5" x14ac:dyDescent="0.25">
      <c r="A7" t="s">
        <v>144</v>
      </c>
      <c r="B7" t="s">
        <v>145</v>
      </c>
      <c r="C7" t="s">
        <v>152</v>
      </c>
      <c r="D7" s="39">
        <v>69051.460000000006</v>
      </c>
    </row>
    <row r="8" spans="1:5" x14ac:dyDescent="0.25">
      <c r="A8" t="s">
        <v>144</v>
      </c>
      <c r="B8" t="s">
        <v>145</v>
      </c>
      <c r="C8" t="s">
        <v>168</v>
      </c>
      <c r="D8" s="39">
        <v>8732.6000000000095</v>
      </c>
    </row>
    <row r="9" spans="1:5" x14ac:dyDescent="0.25">
      <c r="A9" t="s">
        <v>144</v>
      </c>
      <c r="B9" t="s">
        <v>145</v>
      </c>
      <c r="C9" t="s">
        <v>153</v>
      </c>
      <c r="D9" s="39">
        <v>70865.75</v>
      </c>
    </row>
    <row r="10" spans="1:5" x14ac:dyDescent="0.25">
      <c r="A10" t="s">
        <v>144</v>
      </c>
      <c r="B10" t="s">
        <v>145</v>
      </c>
      <c r="C10" t="s">
        <v>157</v>
      </c>
      <c r="D10" s="39">
        <v>103969.42</v>
      </c>
    </row>
    <row r="11" spans="1:5" x14ac:dyDescent="0.25">
      <c r="A11" t="s">
        <v>144</v>
      </c>
      <c r="B11" t="s">
        <v>145</v>
      </c>
      <c r="C11" t="s">
        <v>158</v>
      </c>
      <c r="D11" s="39">
        <v>17156.96</v>
      </c>
    </row>
    <row r="12" spans="1:5" x14ac:dyDescent="0.25">
      <c r="A12" t="s">
        <v>144</v>
      </c>
      <c r="B12" t="s">
        <v>145</v>
      </c>
      <c r="C12" t="s">
        <v>159</v>
      </c>
      <c r="D12" s="39">
        <v>70141.31</v>
      </c>
    </row>
    <row r="13" spans="1:5" x14ac:dyDescent="0.25">
      <c r="A13" t="s">
        <v>144</v>
      </c>
      <c r="B13" t="s">
        <v>145</v>
      </c>
      <c r="C13" t="s">
        <v>160</v>
      </c>
      <c r="D13" s="39">
        <v>5504.29</v>
      </c>
    </row>
    <row r="14" spans="1:5" x14ac:dyDescent="0.25">
      <c r="A14" t="s">
        <v>144</v>
      </c>
      <c r="B14" t="s">
        <v>145</v>
      </c>
      <c r="C14" t="s">
        <v>161</v>
      </c>
      <c r="D14" s="39">
        <v>30120.26</v>
      </c>
    </row>
    <row r="15" spans="1:5" x14ac:dyDescent="0.25">
      <c r="A15" t="s">
        <v>144</v>
      </c>
      <c r="B15" t="s">
        <v>145</v>
      </c>
      <c r="C15" t="s">
        <v>167</v>
      </c>
      <c r="D15" s="39">
        <v>40874.92</v>
      </c>
    </row>
    <row r="16" spans="1:5" x14ac:dyDescent="0.25">
      <c r="A16" t="s">
        <v>144</v>
      </c>
      <c r="B16" t="s">
        <v>145</v>
      </c>
      <c r="C16" t="s">
        <v>162</v>
      </c>
      <c r="D16" s="39">
        <v>212895.41</v>
      </c>
    </row>
    <row r="17" spans="1:5" x14ac:dyDescent="0.25">
      <c r="A17" t="s">
        <v>144</v>
      </c>
      <c r="B17" t="s">
        <v>145</v>
      </c>
      <c r="C17" t="s">
        <v>163</v>
      </c>
      <c r="D17" s="39">
        <v>334104.56</v>
      </c>
    </row>
    <row r="18" spans="1:5" x14ac:dyDescent="0.25">
      <c r="A18" t="s">
        <v>144</v>
      </c>
      <c r="B18" t="s">
        <v>145</v>
      </c>
      <c r="C18" t="s">
        <v>164</v>
      </c>
      <c r="D18" s="39">
        <v>87501.74</v>
      </c>
    </row>
    <row r="19" spans="1:5" x14ac:dyDescent="0.25">
      <c r="A19" t="s">
        <v>144</v>
      </c>
      <c r="B19" t="s">
        <v>145</v>
      </c>
      <c r="C19" t="s">
        <v>177</v>
      </c>
      <c r="D19" s="39">
        <v>8091.9</v>
      </c>
    </row>
    <row r="20" spans="1:5" x14ac:dyDescent="0.25">
      <c r="A20" t="s">
        <v>144</v>
      </c>
      <c r="B20" t="s">
        <v>145</v>
      </c>
      <c r="C20" t="s">
        <v>180</v>
      </c>
      <c r="D20" s="39">
        <v>0</v>
      </c>
    </row>
    <row r="21" spans="1:5" x14ac:dyDescent="0.25">
      <c r="A21" t="s">
        <v>144</v>
      </c>
      <c r="B21" t="s">
        <v>145</v>
      </c>
      <c r="C21" t="s">
        <v>170</v>
      </c>
      <c r="D21" s="39">
        <v>0</v>
      </c>
    </row>
    <row r="22" spans="1:5" x14ac:dyDescent="0.25">
      <c r="A22" t="s">
        <v>144</v>
      </c>
      <c r="B22" t="s">
        <v>145</v>
      </c>
      <c r="C22" t="s">
        <v>165</v>
      </c>
      <c r="D22" s="39">
        <v>3463.04</v>
      </c>
    </row>
    <row r="23" spans="1:5" x14ac:dyDescent="0.25">
      <c r="A23" t="s">
        <v>144</v>
      </c>
      <c r="B23" t="s">
        <v>145</v>
      </c>
      <c r="C23" t="s">
        <v>193</v>
      </c>
      <c r="D23" s="39">
        <v>0</v>
      </c>
      <c r="E23" s="44"/>
    </row>
    <row r="24" spans="1:5" x14ac:dyDescent="0.25">
      <c r="A24" t="s">
        <v>144</v>
      </c>
      <c r="B24" t="s">
        <v>145</v>
      </c>
      <c r="C24" t="s">
        <v>169</v>
      </c>
      <c r="D24" s="39">
        <v>16050.81</v>
      </c>
    </row>
    <row r="25" spans="1:5" x14ac:dyDescent="0.25">
      <c r="A25" t="s">
        <v>144</v>
      </c>
      <c r="B25" t="s">
        <v>145</v>
      </c>
      <c r="C25" t="s">
        <v>154</v>
      </c>
      <c r="D25" s="39">
        <v>352851.42</v>
      </c>
      <c r="E25" s="44">
        <f>SUM(D4:D25)</f>
        <v>2223278.36</v>
      </c>
    </row>
    <row r="26" spans="1:5" x14ac:dyDescent="0.25">
      <c r="A26" t="s">
        <v>144</v>
      </c>
      <c r="B26" t="s">
        <v>145</v>
      </c>
      <c r="C26" t="s">
        <v>155</v>
      </c>
      <c r="D26" s="39">
        <v>9372061.8200000096</v>
      </c>
    </row>
    <row r="27" spans="1:5" x14ac:dyDescent="0.25">
      <c r="A27" t="s">
        <v>144</v>
      </c>
      <c r="B27" t="s">
        <v>145</v>
      </c>
      <c r="C27" t="s">
        <v>156</v>
      </c>
      <c r="D27" s="39">
        <v>2499058.5499999998</v>
      </c>
    </row>
    <row r="28" spans="1:5" x14ac:dyDescent="0.25">
      <c r="A28" t="s">
        <v>144</v>
      </c>
      <c r="B28" t="s">
        <v>145</v>
      </c>
      <c r="C28" t="s">
        <v>171</v>
      </c>
      <c r="D28" s="39">
        <v>0</v>
      </c>
      <c r="E28" s="44">
        <f>SUM(D26:D28)</f>
        <v>11871120.370000008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E29"/>
  <sheetViews>
    <sheetView zoomScale="80" zoomScaleNormal="80" workbookViewId="0">
      <selection activeCell="D18" sqref="D18"/>
    </sheetView>
  </sheetViews>
  <sheetFormatPr defaultRowHeight="13.2" x14ac:dyDescent="0.25"/>
  <cols>
    <col min="1" max="1" width="13.44140625" customWidth="1"/>
    <col min="2" max="2" width="46.33203125" customWidth="1"/>
    <col min="3" max="3" width="20.33203125" customWidth="1"/>
    <col min="4" max="4" width="20.109375" customWidth="1"/>
    <col min="5" max="5" width="13.44140625" bestFit="1" customWidth="1"/>
  </cols>
  <sheetData>
    <row r="1" spans="1:5" x14ac:dyDescent="0.25">
      <c r="A1" t="s">
        <v>144</v>
      </c>
      <c r="B1" t="s">
        <v>145</v>
      </c>
      <c r="C1" t="s">
        <v>146</v>
      </c>
      <c r="D1" s="39">
        <v>6676533.04</v>
      </c>
    </row>
    <row r="2" spans="1:5" x14ac:dyDescent="0.25">
      <c r="A2" t="s">
        <v>144</v>
      </c>
      <c r="B2" t="s">
        <v>145</v>
      </c>
      <c r="C2" t="s">
        <v>147</v>
      </c>
      <c r="D2" s="39">
        <f>1542083.43+51162.8</f>
        <v>1593246.23</v>
      </c>
    </row>
    <row r="3" spans="1:5" x14ac:dyDescent="0.25">
      <c r="A3" t="s">
        <v>144</v>
      </c>
      <c r="B3" t="s">
        <v>145</v>
      </c>
      <c r="C3" t="s">
        <v>148</v>
      </c>
      <c r="D3" s="39">
        <v>1224127.8600000001</v>
      </c>
      <c r="E3" s="44">
        <f>SUM(D1:D3)</f>
        <v>9493907.129999999</v>
      </c>
    </row>
    <row r="4" spans="1:5" x14ac:dyDescent="0.25">
      <c r="A4" t="s">
        <v>144</v>
      </c>
      <c r="B4" t="s">
        <v>145</v>
      </c>
      <c r="C4" t="s">
        <v>149</v>
      </c>
      <c r="D4" s="39">
        <v>314391.71000000002</v>
      </c>
    </row>
    <row r="5" spans="1:5" x14ac:dyDescent="0.25">
      <c r="A5" t="s">
        <v>144</v>
      </c>
      <c r="B5" t="s">
        <v>145</v>
      </c>
      <c r="C5" t="s">
        <v>150</v>
      </c>
      <c r="D5" s="39">
        <v>49653.78</v>
      </c>
    </row>
    <row r="6" spans="1:5" x14ac:dyDescent="0.25">
      <c r="A6" t="s">
        <v>144</v>
      </c>
      <c r="B6" t="s">
        <v>145</v>
      </c>
      <c r="C6" t="s">
        <v>151</v>
      </c>
      <c r="D6" s="39">
        <v>18858.1000000001</v>
      </c>
    </row>
    <row r="7" spans="1:5" x14ac:dyDescent="0.25">
      <c r="A7" t="s">
        <v>144</v>
      </c>
      <c r="B7" t="s">
        <v>145</v>
      </c>
      <c r="C7" t="s">
        <v>152</v>
      </c>
      <c r="D7" s="39">
        <v>47381.62</v>
      </c>
    </row>
    <row r="8" spans="1:5" x14ac:dyDescent="0.25">
      <c r="A8" t="s">
        <v>144</v>
      </c>
      <c r="B8" t="s">
        <v>145</v>
      </c>
      <c r="C8" t="s">
        <v>168</v>
      </c>
      <c r="D8" s="39">
        <v>6345.6899999999896</v>
      </c>
    </row>
    <row r="9" spans="1:5" x14ac:dyDescent="0.25">
      <c r="A9" t="s">
        <v>144</v>
      </c>
      <c r="B9" t="s">
        <v>145</v>
      </c>
      <c r="C9" t="s">
        <v>153</v>
      </c>
      <c r="D9" s="39">
        <v>75217.37</v>
      </c>
    </row>
    <row r="10" spans="1:5" x14ac:dyDescent="0.25">
      <c r="A10" t="s">
        <v>144</v>
      </c>
      <c r="B10" t="s">
        <v>145</v>
      </c>
      <c r="C10" t="s">
        <v>157</v>
      </c>
      <c r="D10" s="39">
        <v>101611.72</v>
      </c>
    </row>
    <row r="11" spans="1:5" x14ac:dyDescent="0.25">
      <c r="A11" t="s">
        <v>144</v>
      </c>
      <c r="B11" t="s">
        <v>145</v>
      </c>
      <c r="C11" t="s">
        <v>158</v>
      </c>
      <c r="D11" s="39">
        <v>19977.310000000001</v>
      </c>
    </row>
    <row r="12" spans="1:5" x14ac:dyDescent="0.25">
      <c r="A12" t="s">
        <v>144</v>
      </c>
      <c r="B12" t="s">
        <v>145</v>
      </c>
      <c r="C12" t="s">
        <v>159</v>
      </c>
      <c r="D12" s="39">
        <v>72634.7</v>
      </c>
    </row>
    <row r="13" spans="1:5" x14ac:dyDescent="0.25">
      <c r="A13" t="s">
        <v>144</v>
      </c>
      <c r="B13" t="s">
        <v>145</v>
      </c>
      <c r="C13" t="s">
        <v>160</v>
      </c>
      <c r="D13" s="39">
        <v>10761.53</v>
      </c>
    </row>
    <row r="14" spans="1:5" x14ac:dyDescent="0.25">
      <c r="A14" t="s">
        <v>144</v>
      </c>
      <c r="B14" t="s">
        <v>145</v>
      </c>
      <c r="C14" t="s">
        <v>161</v>
      </c>
      <c r="D14" s="39">
        <v>12365.71</v>
      </c>
    </row>
    <row r="15" spans="1:5" x14ac:dyDescent="0.25">
      <c r="A15" t="s">
        <v>144</v>
      </c>
      <c r="B15" t="s">
        <v>145</v>
      </c>
      <c r="C15" t="s">
        <v>167</v>
      </c>
      <c r="D15" s="39">
        <v>39234.980000000003</v>
      </c>
    </row>
    <row r="16" spans="1:5" x14ac:dyDescent="0.25">
      <c r="A16" t="s">
        <v>144</v>
      </c>
      <c r="B16" t="s">
        <v>145</v>
      </c>
      <c r="C16" t="s">
        <v>162</v>
      </c>
      <c r="D16" s="39">
        <v>251642.94</v>
      </c>
    </row>
    <row r="17" spans="1:5" x14ac:dyDescent="0.25">
      <c r="A17" t="s">
        <v>144</v>
      </c>
      <c r="B17" t="s">
        <v>145</v>
      </c>
      <c r="C17" t="s">
        <v>163</v>
      </c>
      <c r="D17" s="39">
        <v>285164.45</v>
      </c>
    </row>
    <row r="18" spans="1:5" x14ac:dyDescent="0.25">
      <c r="A18" t="s">
        <v>144</v>
      </c>
      <c r="B18" t="s">
        <v>145</v>
      </c>
      <c r="C18" t="s">
        <v>196</v>
      </c>
      <c r="D18" s="39">
        <v>225</v>
      </c>
    </row>
    <row r="19" spans="1:5" x14ac:dyDescent="0.25">
      <c r="A19" t="s">
        <v>144</v>
      </c>
      <c r="B19" t="s">
        <v>145</v>
      </c>
      <c r="C19" t="s">
        <v>164</v>
      </c>
      <c r="D19" s="39">
        <v>93560.11</v>
      </c>
    </row>
    <row r="20" spans="1:5" x14ac:dyDescent="0.25">
      <c r="A20" t="s">
        <v>144</v>
      </c>
      <c r="B20" t="s">
        <v>145</v>
      </c>
      <c r="C20" t="s">
        <v>177</v>
      </c>
      <c r="D20" s="39">
        <v>0</v>
      </c>
    </row>
    <row r="21" spans="1:5" x14ac:dyDescent="0.25">
      <c r="A21" t="s">
        <v>144</v>
      </c>
      <c r="B21" t="s">
        <v>145</v>
      </c>
      <c r="C21" t="s">
        <v>180</v>
      </c>
      <c r="D21" s="39">
        <v>0</v>
      </c>
    </row>
    <row r="22" spans="1:5" x14ac:dyDescent="0.25">
      <c r="A22" t="s">
        <v>144</v>
      </c>
      <c r="B22" t="s">
        <v>145</v>
      </c>
      <c r="C22" t="s">
        <v>170</v>
      </c>
      <c r="D22" s="39">
        <v>0</v>
      </c>
    </row>
    <row r="23" spans="1:5" x14ac:dyDescent="0.25">
      <c r="A23" t="s">
        <v>144</v>
      </c>
      <c r="B23" t="s">
        <v>145</v>
      </c>
      <c r="C23" t="s">
        <v>165</v>
      </c>
      <c r="D23" s="39">
        <v>12405.86</v>
      </c>
    </row>
    <row r="24" spans="1:5" x14ac:dyDescent="0.25">
      <c r="A24" t="s">
        <v>144</v>
      </c>
      <c r="B24" t="s">
        <v>145</v>
      </c>
      <c r="C24" t="s">
        <v>193</v>
      </c>
      <c r="D24" s="39">
        <v>0</v>
      </c>
    </row>
    <row r="25" spans="1:5" x14ac:dyDescent="0.25">
      <c r="A25" t="s">
        <v>144</v>
      </c>
      <c r="B25" t="s">
        <v>145</v>
      </c>
      <c r="C25" t="s">
        <v>169</v>
      </c>
      <c r="D25" s="39">
        <v>2437.75</v>
      </c>
    </row>
    <row r="26" spans="1:5" x14ac:dyDescent="0.25">
      <c r="A26" t="s">
        <v>144</v>
      </c>
      <c r="B26" t="s">
        <v>145</v>
      </c>
      <c r="C26" t="s">
        <v>154</v>
      </c>
      <c r="D26" s="39">
        <v>866644.99</v>
      </c>
      <c r="E26" s="44">
        <f>SUM(D4:D26)</f>
        <v>2280515.3200000003</v>
      </c>
    </row>
    <row r="27" spans="1:5" x14ac:dyDescent="0.25">
      <c r="A27" t="s">
        <v>144</v>
      </c>
      <c r="B27" t="s">
        <v>145</v>
      </c>
      <c r="C27" t="s">
        <v>155</v>
      </c>
      <c r="D27" s="39">
        <v>9491712.8000000007</v>
      </c>
    </row>
    <row r="28" spans="1:5" x14ac:dyDescent="0.25">
      <c r="A28" t="s">
        <v>144</v>
      </c>
      <c r="B28" t="s">
        <v>145</v>
      </c>
      <c r="C28" t="s">
        <v>156</v>
      </c>
      <c r="D28" s="39">
        <v>2426136.08</v>
      </c>
    </row>
    <row r="29" spans="1:5" x14ac:dyDescent="0.25">
      <c r="A29" t="s">
        <v>144</v>
      </c>
      <c r="B29" t="s">
        <v>145</v>
      </c>
      <c r="C29" t="s">
        <v>171</v>
      </c>
      <c r="D29" s="39">
        <v>220062</v>
      </c>
      <c r="E29" s="44">
        <f>SUM(D27:D29)</f>
        <v>12137910.880000001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E30"/>
  <sheetViews>
    <sheetView zoomScale="75" zoomScaleNormal="75" workbookViewId="0">
      <selection activeCell="D2" sqref="D2"/>
    </sheetView>
  </sheetViews>
  <sheetFormatPr defaultRowHeight="13.2" x14ac:dyDescent="0.25"/>
  <cols>
    <col min="1" max="1" width="13.6640625" customWidth="1"/>
    <col min="2" max="2" width="44.5546875" customWidth="1"/>
    <col min="3" max="3" width="16" customWidth="1"/>
    <col min="4" max="4" width="15.88671875" customWidth="1"/>
    <col min="5" max="5" width="13.44140625" bestFit="1" customWidth="1"/>
  </cols>
  <sheetData>
    <row r="1" spans="1:5" x14ac:dyDescent="0.25">
      <c r="A1" t="s">
        <v>144</v>
      </c>
      <c r="B1" t="s">
        <v>145</v>
      </c>
      <c r="C1" t="s">
        <v>146</v>
      </c>
      <c r="D1" s="39">
        <v>6700701.4699999997</v>
      </c>
    </row>
    <row r="2" spans="1:5" x14ac:dyDescent="0.25">
      <c r="A2" t="s">
        <v>144</v>
      </c>
      <c r="B2" t="s">
        <v>145</v>
      </c>
      <c r="C2" t="s">
        <v>147</v>
      </c>
      <c r="D2" s="39">
        <f>1574776.53+6395.35</f>
        <v>1581171.8800000001</v>
      </c>
    </row>
    <row r="3" spans="1:5" x14ac:dyDescent="0.25">
      <c r="A3" t="s">
        <v>144</v>
      </c>
      <c r="B3" t="s">
        <v>145</v>
      </c>
      <c r="C3" t="s">
        <v>148</v>
      </c>
      <c r="D3" s="39">
        <v>1242191.3</v>
      </c>
      <c r="E3" s="44">
        <f>SUM(D1:D3)</f>
        <v>9524064.6500000004</v>
      </c>
    </row>
    <row r="4" spans="1:5" x14ac:dyDescent="0.25">
      <c r="A4" t="s">
        <v>144</v>
      </c>
      <c r="B4" t="s">
        <v>145</v>
      </c>
      <c r="C4" t="s">
        <v>149</v>
      </c>
      <c r="D4" s="39">
        <v>326346.59999999998</v>
      </c>
    </row>
    <row r="5" spans="1:5" x14ac:dyDescent="0.25">
      <c r="A5" t="s">
        <v>144</v>
      </c>
      <c r="B5" t="s">
        <v>145</v>
      </c>
      <c r="C5" t="s">
        <v>150</v>
      </c>
      <c r="D5" s="39">
        <v>48934.16</v>
      </c>
    </row>
    <row r="6" spans="1:5" x14ac:dyDescent="0.25">
      <c r="A6" t="s">
        <v>144</v>
      </c>
      <c r="B6" t="s">
        <v>145</v>
      </c>
      <c r="C6" t="s">
        <v>151</v>
      </c>
      <c r="D6" s="39">
        <v>223311.57</v>
      </c>
    </row>
    <row r="7" spans="1:5" x14ac:dyDescent="0.25">
      <c r="A7" t="s">
        <v>144</v>
      </c>
      <c r="B7" t="s">
        <v>145</v>
      </c>
      <c r="C7" t="s">
        <v>152</v>
      </c>
      <c r="D7" s="39">
        <v>16535.52</v>
      </c>
    </row>
    <row r="8" spans="1:5" x14ac:dyDescent="0.25">
      <c r="A8" t="s">
        <v>144</v>
      </c>
      <c r="B8" t="s">
        <v>145</v>
      </c>
      <c r="C8" t="s">
        <v>168</v>
      </c>
      <c r="D8" s="39">
        <v>24865.67</v>
      </c>
    </row>
    <row r="9" spans="1:5" x14ac:dyDescent="0.25">
      <c r="A9" t="s">
        <v>144</v>
      </c>
      <c r="B9" t="s">
        <v>145</v>
      </c>
      <c r="C9" t="s">
        <v>153</v>
      </c>
      <c r="D9" s="39">
        <v>85912.309999999896</v>
      </c>
    </row>
    <row r="10" spans="1:5" x14ac:dyDescent="0.25">
      <c r="A10" t="s">
        <v>144</v>
      </c>
      <c r="B10" t="s">
        <v>145</v>
      </c>
      <c r="C10" t="s">
        <v>157</v>
      </c>
      <c r="D10" s="39">
        <v>102293.4</v>
      </c>
    </row>
    <row r="11" spans="1:5" x14ac:dyDescent="0.25">
      <c r="A11" t="s">
        <v>144</v>
      </c>
      <c r="B11" t="s">
        <v>145</v>
      </c>
      <c r="C11" t="s">
        <v>158</v>
      </c>
      <c r="D11" s="39">
        <v>21477.91</v>
      </c>
    </row>
    <row r="12" spans="1:5" x14ac:dyDescent="0.25">
      <c r="A12" t="s">
        <v>144</v>
      </c>
      <c r="B12" t="s">
        <v>145</v>
      </c>
      <c r="C12" t="s">
        <v>159</v>
      </c>
      <c r="D12" s="39">
        <v>76639.38</v>
      </c>
    </row>
    <row r="13" spans="1:5" x14ac:dyDescent="0.25">
      <c r="A13" t="s">
        <v>144</v>
      </c>
      <c r="B13" t="s">
        <v>145</v>
      </c>
      <c r="C13" t="s">
        <v>160</v>
      </c>
      <c r="D13" s="39">
        <v>5639.84</v>
      </c>
    </row>
    <row r="14" spans="1:5" x14ac:dyDescent="0.25">
      <c r="A14" t="s">
        <v>144</v>
      </c>
      <c r="B14" t="s">
        <v>145</v>
      </c>
      <c r="C14" t="s">
        <v>161</v>
      </c>
      <c r="D14" s="39">
        <v>49954.65</v>
      </c>
    </row>
    <row r="15" spans="1:5" x14ac:dyDescent="0.25">
      <c r="A15" t="s">
        <v>144</v>
      </c>
      <c r="B15" t="s">
        <v>145</v>
      </c>
      <c r="C15" t="s">
        <v>167</v>
      </c>
      <c r="D15" s="39">
        <v>40724.400000000001</v>
      </c>
    </row>
    <row r="16" spans="1:5" x14ac:dyDescent="0.25">
      <c r="A16" t="s">
        <v>144</v>
      </c>
      <c r="B16" t="s">
        <v>145</v>
      </c>
      <c r="C16" t="s">
        <v>162</v>
      </c>
      <c r="D16" s="39">
        <v>233933.63</v>
      </c>
    </row>
    <row r="17" spans="1:5" x14ac:dyDescent="0.25">
      <c r="A17" t="s">
        <v>144</v>
      </c>
      <c r="B17" t="s">
        <v>145</v>
      </c>
      <c r="C17" t="s">
        <v>163</v>
      </c>
      <c r="D17" s="39">
        <v>285164.45</v>
      </c>
    </row>
    <row r="18" spans="1:5" x14ac:dyDescent="0.25">
      <c r="A18" t="s">
        <v>144</v>
      </c>
      <c r="B18" t="s">
        <v>145</v>
      </c>
      <c r="C18" t="s">
        <v>196</v>
      </c>
      <c r="D18" s="39">
        <v>0</v>
      </c>
    </row>
    <row r="19" spans="1:5" x14ac:dyDescent="0.25">
      <c r="A19" t="s">
        <v>144</v>
      </c>
      <c r="B19" t="s">
        <v>145</v>
      </c>
      <c r="C19" t="s">
        <v>164</v>
      </c>
      <c r="D19" s="39">
        <v>92491.7</v>
      </c>
    </row>
    <row r="20" spans="1:5" x14ac:dyDescent="0.25">
      <c r="A20" t="s">
        <v>144</v>
      </c>
      <c r="B20" t="s">
        <v>145</v>
      </c>
      <c r="C20" t="s">
        <v>177</v>
      </c>
      <c r="D20" s="39">
        <v>23377.75</v>
      </c>
    </row>
    <row r="21" spans="1:5" x14ac:dyDescent="0.25">
      <c r="A21" t="s">
        <v>144</v>
      </c>
      <c r="B21" t="s">
        <v>145</v>
      </c>
      <c r="C21" t="s">
        <v>180</v>
      </c>
      <c r="D21" s="39">
        <v>0</v>
      </c>
    </row>
    <row r="22" spans="1:5" x14ac:dyDescent="0.25">
      <c r="A22" t="s">
        <v>144</v>
      </c>
      <c r="B22" t="s">
        <v>145</v>
      </c>
      <c r="C22" t="s">
        <v>170</v>
      </c>
      <c r="D22" s="39">
        <v>0</v>
      </c>
    </row>
    <row r="23" spans="1:5" x14ac:dyDescent="0.25">
      <c r="A23" t="s">
        <v>144</v>
      </c>
      <c r="B23" t="s">
        <v>145</v>
      </c>
      <c r="C23" t="s">
        <v>165</v>
      </c>
      <c r="D23" s="39">
        <v>8034.62</v>
      </c>
    </row>
    <row r="24" spans="1:5" x14ac:dyDescent="0.25">
      <c r="A24" t="s">
        <v>144</v>
      </c>
      <c r="B24" t="s">
        <v>145</v>
      </c>
      <c r="C24" t="s">
        <v>193</v>
      </c>
      <c r="D24" s="39">
        <v>0</v>
      </c>
    </row>
    <row r="25" spans="1:5" x14ac:dyDescent="0.25">
      <c r="A25" t="s">
        <v>144</v>
      </c>
      <c r="B25" t="s">
        <v>145</v>
      </c>
      <c r="C25" t="s">
        <v>169</v>
      </c>
      <c r="D25" s="39">
        <v>85701</v>
      </c>
    </row>
    <row r="26" spans="1:5" x14ac:dyDescent="0.25">
      <c r="A26" t="s">
        <v>144</v>
      </c>
      <c r="B26" t="s">
        <v>145</v>
      </c>
      <c r="C26" t="s">
        <v>154</v>
      </c>
      <c r="D26" s="39">
        <v>655959.37</v>
      </c>
      <c r="E26" s="44">
        <f>SUM(D4:D26)</f>
        <v>2407297.9300000002</v>
      </c>
    </row>
    <row r="27" spans="1:5" x14ac:dyDescent="0.25">
      <c r="A27" t="s">
        <v>144</v>
      </c>
      <c r="B27" t="s">
        <v>145</v>
      </c>
      <c r="C27" t="s">
        <v>173</v>
      </c>
      <c r="D27" s="39">
        <v>137573</v>
      </c>
      <c r="E27" s="44">
        <f>+D27</f>
        <v>137573</v>
      </c>
    </row>
    <row r="28" spans="1:5" x14ac:dyDescent="0.25">
      <c r="A28" t="s">
        <v>144</v>
      </c>
      <c r="B28" t="s">
        <v>145</v>
      </c>
      <c r="C28" t="s">
        <v>155</v>
      </c>
      <c r="D28" s="39">
        <v>9521821.7099999897</v>
      </c>
    </row>
    <row r="29" spans="1:5" x14ac:dyDescent="0.25">
      <c r="A29" t="s">
        <v>144</v>
      </c>
      <c r="B29" t="s">
        <v>145</v>
      </c>
      <c r="C29" t="s">
        <v>156</v>
      </c>
      <c r="D29" s="39">
        <v>2286096.27</v>
      </c>
    </row>
    <row r="30" spans="1:5" x14ac:dyDescent="0.25">
      <c r="A30" t="s">
        <v>144</v>
      </c>
      <c r="B30" t="s">
        <v>145</v>
      </c>
      <c r="C30" t="s">
        <v>171</v>
      </c>
      <c r="D30" s="39">
        <v>0</v>
      </c>
      <c r="E30" s="44">
        <f>SUM(D28:D30)</f>
        <v>11807917.979999989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D28"/>
  <sheetViews>
    <sheetView workbookViewId="0">
      <selection activeCell="D18" sqref="D18"/>
    </sheetView>
  </sheetViews>
  <sheetFormatPr defaultRowHeight="13.2" x14ac:dyDescent="0.25"/>
  <cols>
    <col min="1" max="1" width="13" customWidth="1"/>
    <col min="2" max="2" width="45.33203125" customWidth="1"/>
    <col min="3" max="3" width="19.109375" customWidth="1"/>
    <col min="4" max="4" width="16.6640625" customWidth="1"/>
  </cols>
  <sheetData>
    <row r="1" spans="1:4" x14ac:dyDescent="0.25">
      <c r="A1" t="s">
        <v>144</v>
      </c>
      <c r="B1" t="s">
        <v>145</v>
      </c>
      <c r="C1" t="s">
        <v>146</v>
      </c>
      <c r="D1" s="39">
        <v>6755546.8399999999</v>
      </c>
    </row>
    <row r="2" spans="1:4" x14ac:dyDescent="0.25">
      <c r="A2" t="s">
        <v>144</v>
      </c>
      <c r="B2" t="s">
        <v>145</v>
      </c>
      <c r="C2" t="s">
        <v>147</v>
      </c>
      <c r="D2" s="39">
        <v>1452914.4</v>
      </c>
    </row>
    <row r="3" spans="1:4" x14ac:dyDescent="0.25">
      <c r="A3" t="s">
        <v>144</v>
      </c>
      <c r="B3" t="s">
        <v>145</v>
      </c>
      <c r="C3" t="s">
        <v>148</v>
      </c>
      <c r="D3" s="39">
        <v>1260560.52</v>
      </c>
    </row>
    <row r="4" spans="1:4" x14ac:dyDescent="0.25">
      <c r="A4" t="s">
        <v>144</v>
      </c>
      <c r="B4" t="s">
        <v>145</v>
      </c>
      <c r="C4" t="s">
        <v>166</v>
      </c>
      <c r="D4" s="39">
        <v>5125.6000000000004</v>
      </c>
    </row>
    <row r="5" spans="1:4" x14ac:dyDescent="0.25">
      <c r="A5" t="s">
        <v>144</v>
      </c>
      <c r="B5" t="s">
        <v>145</v>
      </c>
      <c r="C5" t="s">
        <v>149</v>
      </c>
      <c r="D5" s="39">
        <v>323740.40000000002</v>
      </c>
    </row>
    <row r="6" spans="1:4" x14ac:dyDescent="0.25">
      <c r="A6" t="s">
        <v>144</v>
      </c>
      <c r="B6" t="s">
        <v>145</v>
      </c>
      <c r="C6" t="s">
        <v>150</v>
      </c>
      <c r="D6" s="39">
        <v>48934.16</v>
      </c>
    </row>
    <row r="7" spans="1:4" x14ac:dyDescent="0.25">
      <c r="A7" t="s">
        <v>144</v>
      </c>
      <c r="B7" t="s">
        <v>145</v>
      </c>
      <c r="C7" t="s">
        <v>151</v>
      </c>
      <c r="D7" s="39">
        <v>169889.35</v>
      </c>
    </row>
    <row r="8" spans="1:4" x14ac:dyDescent="0.25">
      <c r="A8" t="s">
        <v>144</v>
      </c>
      <c r="B8" t="s">
        <v>145</v>
      </c>
      <c r="C8" t="s">
        <v>152</v>
      </c>
      <c r="D8" s="39">
        <v>15517.9</v>
      </c>
    </row>
    <row r="9" spans="1:4" x14ac:dyDescent="0.25">
      <c r="A9" t="s">
        <v>144</v>
      </c>
      <c r="B9" t="s">
        <v>145</v>
      </c>
      <c r="C9" t="s">
        <v>168</v>
      </c>
      <c r="D9" s="39">
        <v>0</v>
      </c>
    </row>
    <row r="10" spans="1:4" x14ac:dyDescent="0.25">
      <c r="A10" t="s">
        <v>144</v>
      </c>
      <c r="B10" t="s">
        <v>145</v>
      </c>
      <c r="C10" t="s">
        <v>153</v>
      </c>
      <c r="D10" s="39">
        <v>62641.35</v>
      </c>
    </row>
    <row r="11" spans="1:4" x14ac:dyDescent="0.25">
      <c r="A11" t="s">
        <v>144</v>
      </c>
      <c r="B11" t="s">
        <v>145</v>
      </c>
      <c r="C11" t="s">
        <v>157</v>
      </c>
      <c r="D11" s="39">
        <v>93378.13</v>
      </c>
    </row>
    <row r="12" spans="1:4" x14ac:dyDescent="0.25">
      <c r="A12" t="s">
        <v>144</v>
      </c>
      <c r="B12" t="s">
        <v>145</v>
      </c>
      <c r="C12" t="s">
        <v>158</v>
      </c>
      <c r="D12" s="39">
        <v>11703.26</v>
      </c>
    </row>
    <row r="13" spans="1:4" x14ac:dyDescent="0.25">
      <c r="A13" t="s">
        <v>144</v>
      </c>
      <c r="B13" t="s">
        <v>145</v>
      </c>
      <c r="C13" t="s">
        <v>159</v>
      </c>
      <c r="D13" s="39">
        <v>76719.710000000006</v>
      </c>
    </row>
    <row r="14" spans="1:4" x14ac:dyDescent="0.25">
      <c r="A14" t="s">
        <v>144</v>
      </c>
      <c r="B14" t="s">
        <v>145</v>
      </c>
      <c r="C14" t="s">
        <v>160</v>
      </c>
      <c r="D14" s="39">
        <v>3455.97</v>
      </c>
    </row>
    <row r="15" spans="1:4" x14ac:dyDescent="0.25">
      <c r="A15" t="s">
        <v>144</v>
      </c>
      <c r="B15" t="s">
        <v>145</v>
      </c>
      <c r="C15" t="s">
        <v>161</v>
      </c>
      <c r="D15" s="39">
        <v>13794.73</v>
      </c>
    </row>
    <row r="16" spans="1:4" x14ac:dyDescent="0.25">
      <c r="A16" t="s">
        <v>144</v>
      </c>
      <c r="B16" t="s">
        <v>145</v>
      </c>
      <c r="C16" t="s">
        <v>167</v>
      </c>
      <c r="D16" s="39">
        <v>16442.91</v>
      </c>
    </row>
    <row r="17" spans="1:4" x14ac:dyDescent="0.25">
      <c r="A17" t="s">
        <v>144</v>
      </c>
      <c r="B17" t="s">
        <v>145</v>
      </c>
      <c r="C17" t="s">
        <v>162</v>
      </c>
      <c r="D17" s="39">
        <v>208142.98</v>
      </c>
    </row>
    <row r="18" spans="1:4" x14ac:dyDescent="0.25">
      <c r="A18" t="s">
        <v>144</v>
      </c>
      <c r="B18" t="s">
        <v>145</v>
      </c>
      <c r="C18" t="s">
        <v>163</v>
      </c>
      <c r="D18" s="39">
        <v>296204.18</v>
      </c>
    </row>
    <row r="19" spans="1:4" x14ac:dyDescent="0.25">
      <c r="A19" t="s">
        <v>144</v>
      </c>
      <c r="B19" t="s">
        <v>145</v>
      </c>
      <c r="C19" t="s">
        <v>164</v>
      </c>
      <c r="D19" s="39">
        <v>74358.6899999999</v>
      </c>
    </row>
    <row r="20" spans="1:4" x14ac:dyDescent="0.25">
      <c r="A20" t="s">
        <v>144</v>
      </c>
      <c r="B20" t="s">
        <v>145</v>
      </c>
      <c r="C20" t="s">
        <v>170</v>
      </c>
      <c r="D20" s="39">
        <v>0</v>
      </c>
    </row>
    <row r="21" spans="1:4" x14ac:dyDescent="0.25">
      <c r="A21" t="s">
        <v>144</v>
      </c>
      <c r="B21" t="s">
        <v>145</v>
      </c>
      <c r="C21" t="s">
        <v>165</v>
      </c>
      <c r="D21" s="39">
        <v>1446.17</v>
      </c>
    </row>
    <row r="22" spans="1:4" x14ac:dyDescent="0.25">
      <c r="A22" t="s">
        <v>144</v>
      </c>
      <c r="B22" t="s">
        <v>145</v>
      </c>
      <c r="C22" t="s">
        <v>169</v>
      </c>
      <c r="D22" s="39">
        <v>2207.33</v>
      </c>
    </row>
    <row r="23" spans="1:4" x14ac:dyDescent="0.25">
      <c r="A23" t="s">
        <v>144</v>
      </c>
      <c r="B23" t="s">
        <v>145</v>
      </c>
      <c r="C23" t="s">
        <v>154</v>
      </c>
      <c r="D23" s="39">
        <v>557675.27999999898</v>
      </c>
    </row>
    <row r="24" spans="1:4" x14ac:dyDescent="0.25">
      <c r="A24" t="s">
        <v>144</v>
      </c>
      <c r="B24" t="s">
        <v>145</v>
      </c>
      <c r="C24" t="s">
        <v>175</v>
      </c>
      <c r="D24" s="39">
        <v>340000</v>
      </c>
    </row>
    <row r="25" spans="1:4" x14ac:dyDescent="0.25">
      <c r="A25" t="s">
        <v>144</v>
      </c>
      <c r="B25" t="s">
        <v>145</v>
      </c>
      <c r="C25" t="s">
        <v>173</v>
      </c>
      <c r="D25" s="39">
        <v>0</v>
      </c>
    </row>
    <row r="26" spans="1:4" x14ac:dyDescent="0.25">
      <c r="A26" t="s">
        <v>144</v>
      </c>
      <c r="B26" t="s">
        <v>145</v>
      </c>
      <c r="C26" t="s">
        <v>155</v>
      </c>
      <c r="D26" s="39">
        <v>9414314.4299999904</v>
      </c>
    </row>
    <row r="27" spans="1:4" x14ac:dyDescent="0.25">
      <c r="A27" t="s">
        <v>144</v>
      </c>
      <c r="B27" t="s">
        <v>145</v>
      </c>
      <c r="C27" t="s">
        <v>156</v>
      </c>
      <c r="D27" s="39">
        <v>2195904.61</v>
      </c>
    </row>
    <row r="28" spans="1:4" x14ac:dyDescent="0.25">
      <c r="A28" t="s">
        <v>144</v>
      </c>
      <c r="B28" t="s">
        <v>145</v>
      </c>
      <c r="C28" t="s">
        <v>171</v>
      </c>
      <c r="D28" s="39">
        <v>423999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5"/>
  <dimension ref="A1:D30"/>
  <sheetViews>
    <sheetView workbookViewId="0">
      <selection activeCell="D18" sqref="D18"/>
    </sheetView>
  </sheetViews>
  <sheetFormatPr defaultRowHeight="13.2" x14ac:dyDescent="0.25"/>
  <cols>
    <col min="1" max="1" width="10.33203125" customWidth="1"/>
    <col min="2" max="2" width="45.109375" customWidth="1"/>
    <col min="3" max="3" width="17.88671875" customWidth="1"/>
    <col min="4" max="4" width="20.6640625" customWidth="1"/>
  </cols>
  <sheetData>
    <row r="1" spans="1:4" x14ac:dyDescent="0.25">
      <c r="A1" t="s">
        <v>144</v>
      </c>
      <c r="B1" t="s">
        <v>145</v>
      </c>
      <c r="C1" t="s">
        <v>146</v>
      </c>
      <c r="D1" s="39">
        <v>9729058.3100000005</v>
      </c>
    </row>
    <row r="2" spans="1:4" x14ac:dyDescent="0.25">
      <c r="A2" t="s">
        <v>144</v>
      </c>
      <c r="B2" t="s">
        <v>145</v>
      </c>
      <c r="C2" t="s">
        <v>147</v>
      </c>
      <c r="D2" s="39">
        <v>2257500.89</v>
      </c>
    </row>
    <row r="3" spans="1:4" x14ac:dyDescent="0.25">
      <c r="A3" t="s">
        <v>144</v>
      </c>
      <c r="B3" t="s">
        <v>145</v>
      </c>
      <c r="C3" t="s">
        <v>148</v>
      </c>
      <c r="D3" s="39">
        <v>2477881.5</v>
      </c>
    </row>
    <row r="4" spans="1:4" x14ac:dyDescent="0.25">
      <c r="A4" t="s">
        <v>144</v>
      </c>
      <c r="B4" t="s">
        <v>145</v>
      </c>
      <c r="C4" t="s">
        <v>166</v>
      </c>
      <c r="D4" s="39">
        <v>4798.8</v>
      </c>
    </row>
    <row r="5" spans="1:4" x14ac:dyDescent="0.25">
      <c r="A5" t="s">
        <v>144</v>
      </c>
      <c r="B5" t="s">
        <v>145</v>
      </c>
      <c r="C5" t="s">
        <v>149</v>
      </c>
      <c r="D5" s="39">
        <v>315425.82</v>
      </c>
    </row>
    <row r="6" spans="1:4" x14ac:dyDescent="0.25">
      <c r="A6" t="s">
        <v>144</v>
      </c>
      <c r="B6" t="s">
        <v>145</v>
      </c>
      <c r="C6" t="s">
        <v>150</v>
      </c>
      <c r="D6" s="39">
        <v>48214.54</v>
      </c>
    </row>
    <row r="7" spans="1:4" x14ac:dyDescent="0.25">
      <c r="A7" t="s">
        <v>144</v>
      </c>
      <c r="B7" t="s">
        <v>145</v>
      </c>
      <c r="C7" t="s">
        <v>151</v>
      </c>
      <c r="D7" s="39">
        <v>9035.0400000000409</v>
      </c>
    </row>
    <row r="8" spans="1:4" x14ac:dyDescent="0.25">
      <c r="A8" t="s">
        <v>144</v>
      </c>
      <c r="B8" t="s">
        <v>145</v>
      </c>
      <c r="C8" t="s">
        <v>152</v>
      </c>
      <c r="D8" s="39">
        <v>40670.129999999997</v>
      </c>
    </row>
    <row r="9" spans="1:4" x14ac:dyDescent="0.25">
      <c r="A9" t="s">
        <v>144</v>
      </c>
      <c r="B9" t="s">
        <v>145</v>
      </c>
      <c r="C9" t="s">
        <v>168</v>
      </c>
      <c r="D9" s="39">
        <v>1798.19</v>
      </c>
    </row>
    <row r="10" spans="1:4" x14ac:dyDescent="0.25">
      <c r="A10" t="s">
        <v>144</v>
      </c>
      <c r="B10" t="s">
        <v>145</v>
      </c>
      <c r="C10" t="s">
        <v>153</v>
      </c>
      <c r="D10" s="39">
        <v>155109.42000000001</v>
      </c>
    </row>
    <row r="11" spans="1:4" x14ac:dyDescent="0.25">
      <c r="A11" t="s">
        <v>144</v>
      </c>
      <c r="B11" t="s">
        <v>145</v>
      </c>
      <c r="C11" t="s">
        <v>157</v>
      </c>
      <c r="D11" s="39">
        <v>92495.76</v>
      </c>
    </row>
    <row r="12" spans="1:4" x14ac:dyDescent="0.25">
      <c r="A12" t="s">
        <v>144</v>
      </c>
      <c r="B12" t="s">
        <v>145</v>
      </c>
      <c r="C12" t="s">
        <v>158</v>
      </c>
      <c r="D12" s="39">
        <v>10566.28</v>
      </c>
    </row>
    <row r="13" spans="1:4" x14ac:dyDescent="0.25">
      <c r="A13" t="s">
        <v>144</v>
      </c>
      <c r="B13" t="s">
        <v>145</v>
      </c>
      <c r="C13" t="s">
        <v>159</v>
      </c>
      <c r="D13" s="39">
        <v>56152.590000000098</v>
      </c>
    </row>
    <row r="14" spans="1:4" x14ac:dyDescent="0.25">
      <c r="A14" t="s">
        <v>144</v>
      </c>
      <c r="B14" t="s">
        <v>145</v>
      </c>
      <c r="C14" t="s">
        <v>160</v>
      </c>
      <c r="D14" s="39">
        <v>2896.94</v>
      </c>
    </row>
    <row r="15" spans="1:4" x14ac:dyDescent="0.25">
      <c r="A15" t="s">
        <v>144</v>
      </c>
      <c r="B15" t="s">
        <v>145</v>
      </c>
      <c r="C15" t="s">
        <v>161</v>
      </c>
      <c r="D15" s="39">
        <v>12580.32</v>
      </c>
    </row>
    <row r="16" spans="1:4" x14ac:dyDescent="0.25">
      <c r="A16" t="s">
        <v>144</v>
      </c>
      <c r="B16" t="s">
        <v>145</v>
      </c>
      <c r="C16" t="s">
        <v>167</v>
      </c>
      <c r="D16" s="39">
        <v>22258.58</v>
      </c>
    </row>
    <row r="17" spans="1:4" x14ac:dyDescent="0.25">
      <c r="A17" t="s">
        <v>144</v>
      </c>
      <c r="B17" t="s">
        <v>145</v>
      </c>
      <c r="C17" t="s">
        <v>162</v>
      </c>
      <c r="D17" s="39">
        <v>210515.91</v>
      </c>
    </row>
    <row r="18" spans="1:4" x14ac:dyDescent="0.25">
      <c r="A18" t="s">
        <v>144</v>
      </c>
      <c r="B18" t="s">
        <v>145</v>
      </c>
      <c r="C18" t="s">
        <v>163</v>
      </c>
      <c r="D18" s="39">
        <v>261596.17</v>
      </c>
    </row>
    <row r="19" spans="1:4" x14ac:dyDescent="0.25">
      <c r="A19" t="s">
        <v>144</v>
      </c>
      <c r="B19" t="s">
        <v>145</v>
      </c>
      <c r="C19" t="s">
        <v>164</v>
      </c>
      <c r="D19" s="39">
        <v>152506.49</v>
      </c>
    </row>
    <row r="20" spans="1:4" x14ac:dyDescent="0.25">
      <c r="A20" t="s">
        <v>144</v>
      </c>
      <c r="B20" t="s">
        <v>145</v>
      </c>
      <c r="C20" t="s">
        <v>177</v>
      </c>
      <c r="D20" s="39">
        <v>6247</v>
      </c>
    </row>
    <row r="21" spans="1:4" x14ac:dyDescent="0.25">
      <c r="A21" t="s">
        <v>144</v>
      </c>
      <c r="B21" t="s">
        <v>145</v>
      </c>
      <c r="C21" t="s">
        <v>170</v>
      </c>
      <c r="D21" s="39">
        <v>0</v>
      </c>
    </row>
    <row r="22" spans="1:4" x14ac:dyDescent="0.25">
      <c r="A22" t="s">
        <v>144</v>
      </c>
      <c r="B22" t="s">
        <v>145</v>
      </c>
      <c r="C22" t="s">
        <v>165</v>
      </c>
      <c r="D22" s="39">
        <v>2483.27</v>
      </c>
    </row>
    <row r="23" spans="1:4" x14ac:dyDescent="0.25">
      <c r="A23" t="s">
        <v>144</v>
      </c>
      <c r="B23" t="s">
        <v>145</v>
      </c>
      <c r="C23" t="s">
        <v>169</v>
      </c>
      <c r="D23" s="39">
        <v>5014.88</v>
      </c>
    </row>
    <row r="24" spans="1:4" x14ac:dyDescent="0.25">
      <c r="A24" t="s">
        <v>144</v>
      </c>
      <c r="B24" t="s">
        <v>145</v>
      </c>
      <c r="C24" t="s">
        <v>154</v>
      </c>
      <c r="D24" s="39">
        <v>1500718.38</v>
      </c>
    </row>
    <row r="25" spans="1:4" x14ac:dyDescent="0.25">
      <c r="A25" t="s">
        <v>144</v>
      </c>
      <c r="B25" t="s">
        <v>145</v>
      </c>
      <c r="C25" t="s">
        <v>175</v>
      </c>
      <c r="D25" s="39">
        <v>0</v>
      </c>
    </row>
    <row r="26" spans="1:4" x14ac:dyDescent="0.25">
      <c r="A26" t="s">
        <v>144</v>
      </c>
      <c r="B26" t="s">
        <v>145</v>
      </c>
      <c r="C26" t="s">
        <v>178</v>
      </c>
      <c r="D26" s="39">
        <v>54603</v>
      </c>
    </row>
    <row r="27" spans="1:4" x14ac:dyDescent="0.25">
      <c r="A27" t="s">
        <v>144</v>
      </c>
      <c r="B27" t="s">
        <v>145</v>
      </c>
      <c r="C27" t="s">
        <v>173</v>
      </c>
      <c r="D27" s="39">
        <v>6918.75</v>
      </c>
    </row>
    <row r="28" spans="1:4" x14ac:dyDescent="0.25">
      <c r="A28" t="s">
        <v>144</v>
      </c>
      <c r="B28" t="s">
        <v>145</v>
      </c>
      <c r="C28" t="s">
        <v>155</v>
      </c>
      <c r="D28" s="39">
        <v>14502604.550000001</v>
      </c>
    </row>
    <row r="29" spans="1:4" x14ac:dyDescent="0.25">
      <c r="A29" t="s">
        <v>144</v>
      </c>
      <c r="B29" t="s">
        <v>145</v>
      </c>
      <c r="C29" t="s">
        <v>156</v>
      </c>
      <c r="D29" s="39">
        <v>3140145.41</v>
      </c>
    </row>
    <row r="30" spans="1:4" x14ac:dyDescent="0.25">
      <c r="A30" t="s">
        <v>144</v>
      </c>
      <c r="B30" t="s">
        <v>145</v>
      </c>
      <c r="C30" t="s">
        <v>171</v>
      </c>
      <c r="D30" s="39">
        <v>0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1:I30"/>
  <sheetViews>
    <sheetView workbookViewId="0">
      <selection activeCell="D18" sqref="D18"/>
    </sheetView>
  </sheetViews>
  <sheetFormatPr defaultRowHeight="13.2" x14ac:dyDescent="0.25"/>
  <cols>
    <col min="1" max="1" width="12.5546875" customWidth="1"/>
    <col min="2" max="2" width="46.44140625" customWidth="1"/>
    <col min="3" max="3" width="18.33203125" customWidth="1"/>
    <col min="4" max="4" width="17.6640625" customWidth="1"/>
    <col min="6" max="6" width="10.44140625" customWidth="1"/>
    <col min="7" max="7" width="41.6640625" bestFit="1" customWidth="1"/>
    <col min="8" max="8" width="11.5546875" customWidth="1"/>
    <col min="9" max="9" width="19.88671875" customWidth="1"/>
  </cols>
  <sheetData>
    <row r="1" spans="1:9" x14ac:dyDescent="0.25">
      <c r="A1" t="s">
        <v>144</v>
      </c>
      <c r="B1" t="s">
        <v>145</v>
      </c>
      <c r="C1" t="s">
        <v>146</v>
      </c>
      <c r="D1" s="39">
        <v>7898909.98999999</v>
      </c>
      <c r="F1" t="s">
        <v>144</v>
      </c>
      <c r="G1" t="s">
        <v>145</v>
      </c>
      <c r="H1" t="s">
        <v>146</v>
      </c>
      <c r="I1" s="39">
        <v>228769.89</v>
      </c>
    </row>
    <row r="2" spans="1:9" x14ac:dyDescent="0.25">
      <c r="A2" t="s">
        <v>144</v>
      </c>
      <c r="B2" t="s">
        <v>145</v>
      </c>
      <c r="C2" t="s">
        <v>147</v>
      </c>
      <c r="D2" s="39">
        <v>1691057.99</v>
      </c>
      <c r="F2" t="s">
        <v>144</v>
      </c>
      <c r="G2" t="s">
        <v>145</v>
      </c>
      <c r="H2" t="s">
        <v>147</v>
      </c>
      <c r="I2" s="39">
        <v>56352.34</v>
      </c>
    </row>
    <row r="3" spans="1:9" x14ac:dyDescent="0.25">
      <c r="A3" t="s">
        <v>144</v>
      </c>
      <c r="B3" t="s">
        <v>145</v>
      </c>
      <c r="C3" t="s">
        <v>148</v>
      </c>
      <c r="D3" s="39">
        <v>1323262.08</v>
      </c>
    </row>
    <row r="4" spans="1:9" x14ac:dyDescent="0.25">
      <c r="A4" t="s">
        <v>144</v>
      </c>
      <c r="B4" t="s">
        <v>145</v>
      </c>
      <c r="C4" t="s">
        <v>166</v>
      </c>
      <c r="D4" s="39">
        <v>6149</v>
      </c>
      <c r="I4" s="44">
        <f>+I2+I1</f>
        <v>285122.23</v>
      </c>
    </row>
    <row r="5" spans="1:9" x14ac:dyDescent="0.25">
      <c r="A5" t="s">
        <v>144</v>
      </c>
      <c r="B5" t="s">
        <v>145</v>
      </c>
      <c r="C5" t="s">
        <v>149</v>
      </c>
      <c r="D5" s="39">
        <v>310792.39</v>
      </c>
    </row>
    <row r="6" spans="1:9" x14ac:dyDescent="0.25">
      <c r="A6" t="s">
        <v>144</v>
      </c>
      <c r="B6" t="s">
        <v>145</v>
      </c>
      <c r="C6" t="s">
        <v>150</v>
      </c>
      <c r="D6" s="39">
        <v>51093.02</v>
      </c>
    </row>
    <row r="7" spans="1:9" x14ac:dyDescent="0.25">
      <c r="A7" t="s">
        <v>144</v>
      </c>
      <c r="B7" t="s">
        <v>145</v>
      </c>
      <c r="C7" t="s">
        <v>151</v>
      </c>
      <c r="D7" s="39">
        <v>701249.03</v>
      </c>
    </row>
    <row r="8" spans="1:9" x14ac:dyDescent="0.25">
      <c r="A8" t="s">
        <v>144</v>
      </c>
      <c r="B8" t="s">
        <v>145</v>
      </c>
      <c r="C8" t="s">
        <v>152</v>
      </c>
      <c r="D8" s="39">
        <v>10314.74</v>
      </c>
    </row>
    <row r="9" spans="1:9" x14ac:dyDescent="0.25">
      <c r="A9" t="s">
        <v>144</v>
      </c>
      <c r="B9" t="s">
        <v>145</v>
      </c>
      <c r="C9" t="s">
        <v>168</v>
      </c>
      <c r="D9" s="39">
        <v>0</v>
      </c>
    </row>
    <row r="10" spans="1:9" x14ac:dyDescent="0.25">
      <c r="A10" t="s">
        <v>144</v>
      </c>
      <c r="B10" t="s">
        <v>145</v>
      </c>
      <c r="C10" t="s">
        <v>153</v>
      </c>
      <c r="D10" s="39">
        <v>67638.230000000098</v>
      </c>
    </row>
    <row r="11" spans="1:9" x14ac:dyDescent="0.25">
      <c r="A11" t="s">
        <v>144</v>
      </c>
      <c r="B11" t="s">
        <v>145</v>
      </c>
      <c r="C11" t="s">
        <v>157</v>
      </c>
      <c r="D11" s="39">
        <v>136987.60999999999</v>
      </c>
    </row>
    <row r="12" spans="1:9" x14ac:dyDescent="0.25">
      <c r="A12" t="s">
        <v>144</v>
      </c>
      <c r="B12" t="s">
        <v>145</v>
      </c>
      <c r="C12" t="s">
        <v>158</v>
      </c>
      <c r="D12" s="39">
        <v>10208.07</v>
      </c>
    </row>
    <row r="13" spans="1:9" x14ac:dyDescent="0.25">
      <c r="A13" t="s">
        <v>144</v>
      </c>
      <c r="B13" t="s">
        <v>145</v>
      </c>
      <c r="C13" t="s">
        <v>159</v>
      </c>
      <c r="D13" s="39">
        <v>103939.08</v>
      </c>
    </row>
    <row r="14" spans="1:9" x14ac:dyDescent="0.25">
      <c r="A14" t="s">
        <v>144</v>
      </c>
      <c r="B14" t="s">
        <v>145</v>
      </c>
      <c r="C14" t="s">
        <v>160</v>
      </c>
      <c r="D14" s="39">
        <v>18321.849999999999</v>
      </c>
    </row>
    <row r="15" spans="1:9" x14ac:dyDescent="0.25">
      <c r="A15" t="s">
        <v>144</v>
      </c>
      <c r="B15" t="s">
        <v>145</v>
      </c>
      <c r="C15" t="s">
        <v>161</v>
      </c>
      <c r="D15" s="39">
        <v>10471.15</v>
      </c>
    </row>
    <row r="16" spans="1:9" x14ac:dyDescent="0.25">
      <c r="A16" t="s">
        <v>144</v>
      </c>
      <c r="B16" t="s">
        <v>145</v>
      </c>
      <c r="C16" t="s">
        <v>167</v>
      </c>
      <c r="D16" s="39">
        <v>386329</v>
      </c>
    </row>
    <row r="17" spans="1:4" x14ac:dyDescent="0.25">
      <c r="A17" t="s">
        <v>144</v>
      </c>
      <c r="B17" t="s">
        <v>145</v>
      </c>
      <c r="C17" t="s">
        <v>162</v>
      </c>
      <c r="D17" s="39">
        <v>332046.84999999998</v>
      </c>
    </row>
    <row r="18" spans="1:4" x14ac:dyDescent="0.25">
      <c r="A18" t="s">
        <v>144</v>
      </c>
      <c r="B18" t="s">
        <v>145</v>
      </c>
      <c r="C18" t="s">
        <v>163</v>
      </c>
      <c r="D18" s="39">
        <v>410041.74</v>
      </c>
    </row>
    <row r="19" spans="1:4" x14ac:dyDescent="0.25">
      <c r="A19" t="s">
        <v>144</v>
      </c>
      <c r="B19" t="s">
        <v>145</v>
      </c>
      <c r="C19" t="s">
        <v>164</v>
      </c>
      <c r="D19" s="39">
        <v>207831.41</v>
      </c>
    </row>
    <row r="20" spans="1:4" x14ac:dyDescent="0.25">
      <c r="A20" t="s">
        <v>144</v>
      </c>
      <c r="B20" t="s">
        <v>145</v>
      </c>
      <c r="C20" t="s">
        <v>177</v>
      </c>
      <c r="D20" s="39">
        <v>23707</v>
      </c>
    </row>
    <row r="21" spans="1:4" x14ac:dyDescent="0.25">
      <c r="A21" t="s">
        <v>144</v>
      </c>
      <c r="B21" t="s">
        <v>145</v>
      </c>
      <c r="C21" t="s">
        <v>180</v>
      </c>
      <c r="D21" s="39">
        <v>230</v>
      </c>
    </row>
    <row r="22" spans="1:4" x14ac:dyDescent="0.25">
      <c r="A22" t="s">
        <v>144</v>
      </c>
      <c r="B22" t="s">
        <v>145</v>
      </c>
      <c r="C22" t="s">
        <v>170</v>
      </c>
      <c r="D22" s="39">
        <v>0</v>
      </c>
    </row>
    <row r="23" spans="1:4" x14ac:dyDescent="0.25">
      <c r="A23" t="s">
        <v>144</v>
      </c>
      <c r="B23" t="s">
        <v>145</v>
      </c>
      <c r="C23" t="s">
        <v>165</v>
      </c>
      <c r="D23" s="39">
        <v>9013.0400000000009</v>
      </c>
    </row>
    <row r="24" spans="1:4" x14ac:dyDescent="0.25">
      <c r="A24" t="s">
        <v>144</v>
      </c>
      <c r="B24" t="s">
        <v>145</v>
      </c>
      <c r="C24" t="s">
        <v>169</v>
      </c>
      <c r="D24" s="39">
        <v>47369.19</v>
      </c>
    </row>
    <row r="25" spans="1:4" x14ac:dyDescent="0.25">
      <c r="A25" t="s">
        <v>144</v>
      </c>
      <c r="B25" t="s">
        <v>145</v>
      </c>
      <c r="C25" t="s">
        <v>154</v>
      </c>
      <c r="D25" s="39">
        <v>898770.27</v>
      </c>
    </row>
    <row r="26" spans="1:4" x14ac:dyDescent="0.25">
      <c r="A26" t="s">
        <v>144</v>
      </c>
      <c r="B26" t="s">
        <v>145</v>
      </c>
      <c r="C26" t="s">
        <v>175</v>
      </c>
      <c r="D26" s="39">
        <v>112866.06</v>
      </c>
    </row>
    <row r="27" spans="1:4" x14ac:dyDescent="0.25">
      <c r="A27" t="s">
        <v>144</v>
      </c>
      <c r="B27" t="s">
        <v>145</v>
      </c>
      <c r="C27" t="s">
        <v>173</v>
      </c>
      <c r="D27" s="39">
        <v>332000</v>
      </c>
    </row>
    <row r="28" spans="1:4" x14ac:dyDescent="0.25">
      <c r="A28" t="s">
        <v>144</v>
      </c>
      <c r="B28" t="s">
        <v>145</v>
      </c>
      <c r="C28" t="s">
        <v>155</v>
      </c>
      <c r="D28" s="39">
        <v>10918773.199999999</v>
      </c>
    </row>
    <row r="29" spans="1:4" x14ac:dyDescent="0.25">
      <c r="A29" t="s">
        <v>144</v>
      </c>
      <c r="B29" t="s">
        <v>145</v>
      </c>
      <c r="C29" t="s">
        <v>156</v>
      </c>
      <c r="D29" s="39">
        <v>1858480.42</v>
      </c>
    </row>
    <row r="30" spans="1:4" x14ac:dyDescent="0.25">
      <c r="A30" t="s">
        <v>144</v>
      </c>
      <c r="B30" t="s">
        <v>145</v>
      </c>
      <c r="C30" t="s">
        <v>171</v>
      </c>
      <c r="D30" s="39">
        <v>570319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E17"/>
  <sheetViews>
    <sheetView workbookViewId="0">
      <selection activeCell="D18" sqref="D18"/>
    </sheetView>
  </sheetViews>
  <sheetFormatPr defaultRowHeight="13.2" x14ac:dyDescent="0.25"/>
  <cols>
    <col min="1" max="1" width="12.88671875" customWidth="1"/>
    <col min="2" max="2" width="47" customWidth="1"/>
    <col min="3" max="3" width="20" customWidth="1"/>
    <col min="4" max="4" width="26.6640625" customWidth="1"/>
    <col min="5" max="5" width="10.6640625" bestFit="1" customWidth="1"/>
  </cols>
  <sheetData>
    <row r="1" spans="1:5" x14ac:dyDescent="0.25">
      <c r="A1" t="s">
        <v>144</v>
      </c>
      <c r="B1" t="s">
        <v>145</v>
      </c>
      <c r="C1" t="s">
        <v>146</v>
      </c>
      <c r="D1" s="39">
        <v>394179.7</v>
      </c>
    </row>
    <row r="2" spans="1:5" x14ac:dyDescent="0.25">
      <c r="A2" t="s">
        <v>144</v>
      </c>
      <c r="B2" t="s">
        <v>145</v>
      </c>
      <c r="C2" t="s">
        <v>166</v>
      </c>
      <c r="D2" s="39">
        <v>16805.61</v>
      </c>
    </row>
    <row r="3" spans="1:5" x14ac:dyDescent="0.25">
      <c r="A3" t="s">
        <v>144</v>
      </c>
      <c r="B3" t="s">
        <v>145</v>
      </c>
      <c r="C3" t="s">
        <v>151</v>
      </c>
      <c r="D3" s="39">
        <v>285031.46999999997</v>
      </c>
    </row>
    <row r="4" spans="1:5" x14ac:dyDescent="0.25">
      <c r="A4" t="s">
        <v>144</v>
      </c>
      <c r="B4" t="s">
        <v>145</v>
      </c>
      <c r="C4" t="s">
        <v>153</v>
      </c>
      <c r="D4" s="39">
        <v>84884.85</v>
      </c>
    </row>
    <row r="5" spans="1:5" x14ac:dyDescent="0.25">
      <c r="A5" t="s">
        <v>144</v>
      </c>
      <c r="B5" t="s">
        <v>145</v>
      </c>
      <c r="C5" t="s">
        <v>157</v>
      </c>
      <c r="D5" s="39">
        <v>48003.91</v>
      </c>
    </row>
    <row r="6" spans="1:5" x14ac:dyDescent="0.25">
      <c r="A6" t="s">
        <v>144</v>
      </c>
      <c r="B6" t="s">
        <v>145</v>
      </c>
      <c r="C6" t="s">
        <v>158</v>
      </c>
      <c r="D6" s="39">
        <v>19662.29</v>
      </c>
    </row>
    <row r="7" spans="1:5" x14ac:dyDescent="0.25">
      <c r="A7" t="s">
        <v>144</v>
      </c>
      <c r="B7" t="s">
        <v>145</v>
      </c>
      <c r="C7" t="s">
        <v>159</v>
      </c>
      <c r="D7" s="39">
        <v>104419.87</v>
      </c>
    </row>
    <row r="8" spans="1:5" x14ac:dyDescent="0.25">
      <c r="A8" t="s">
        <v>144</v>
      </c>
      <c r="B8" t="s">
        <v>145</v>
      </c>
      <c r="C8" t="s">
        <v>160</v>
      </c>
      <c r="D8" s="39">
        <v>13881.76</v>
      </c>
    </row>
    <row r="9" spans="1:5" x14ac:dyDescent="0.25">
      <c r="A9" t="s">
        <v>144</v>
      </c>
      <c r="B9" t="s">
        <v>145</v>
      </c>
      <c r="C9" t="s">
        <v>161</v>
      </c>
      <c r="D9" s="39">
        <v>20759.830000000002</v>
      </c>
    </row>
    <row r="10" spans="1:5" x14ac:dyDescent="0.25">
      <c r="A10" t="s">
        <v>144</v>
      </c>
      <c r="B10" t="s">
        <v>145</v>
      </c>
      <c r="C10" t="s">
        <v>167</v>
      </c>
      <c r="D10" s="39">
        <v>20335.93</v>
      </c>
    </row>
    <row r="11" spans="1:5" x14ac:dyDescent="0.25">
      <c r="A11" t="s">
        <v>144</v>
      </c>
      <c r="B11" t="s">
        <v>145</v>
      </c>
      <c r="C11" t="s">
        <v>162</v>
      </c>
      <c r="D11" s="39">
        <v>97724.51</v>
      </c>
    </row>
    <row r="12" spans="1:5" x14ac:dyDescent="0.25">
      <c r="A12" t="s">
        <v>144</v>
      </c>
      <c r="B12" t="s">
        <v>145</v>
      </c>
      <c r="C12" t="s">
        <v>163</v>
      </c>
      <c r="D12" s="39">
        <v>128758.73</v>
      </c>
    </row>
    <row r="13" spans="1:5" x14ac:dyDescent="0.25">
      <c r="A13" t="s">
        <v>144</v>
      </c>
      <c r="B13" t="s">
        <v>145</v>
      </c>
      <c r="C13" t="s">
        <v>164</v>
      </c>
      <c r="D13" s="39">
        <v>63977.59</v>
      </c>
      <c r="E13" s="44">
        <f>SUM(D2:D13)</f>
        <v>904246.35</v>
      </c>
    </row>
    <row r="14" spans="1:5" x14ac:dyDescent="0.25">
      <c r="A14" t="s">
        <v>144</v>
      </c>
      <c r="B14" t="s">
        <v>145</v>
      </c>
      <c r="C14" t="s">
        <v>165</v>
      </c>
      <c r="D14" s="39">
        <v>1153.0899999999999</v>
      </c>
    </row>
    <row r="15" spans="1:5" x14ac:dyDescent="0.25">
      <c r="A15" t="s">
        <v>144</v>
      </c>
      <c r="B15" t="s">
        <v>145</v>
      </c>
      <c r="C15" t="s">
        <v>169</v>
      </c>
      <c r="D15" s="39">
        <v>4293.5</v>
      </c>
    </row>
    <row r="16" spans="1:5" x14ac:dyDescent="0.25">
      <c r="A16" t="s">
        <v>144</v>
      </c>
      <c r="B16" t="s">
        <v>145</v>
      </c>
      <c r="C16" t="s">
        <v>154</v>
      </c>
      <c r="D16" s="39">
        <v>92541.03</v>
      </c>
    </row>
    <row r="17" spans="1:4" x14ac:dyDescent="0.25">
      <c r="A17" t="s">
        <v>144</v>
      </c>
      <c r="B17" t="s">
        <v>145</v>
      </c>
      <c r="C17" t="s">
        <v>175</v>
      </c>
      <c r="D17" s="39">
        <v>311239.37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pageSetUpPr fitToPage="1"/>
  </sheetPr>
  <dimension ref="A1:G85"/>
  <sheetViews>
    <sheetView showGridLines="0" view="pageBreakPreview" zoomScale="115" zoomScaleNormal="100" zoomScaleSheetLayoutView="115" workbookViewId="0">
      <selection activeCell="D18" sqref="D18"/>
    </sheetView>
  </sheetViews>
  <sheetFormatPr defaultRowHeight="13.2" x14ac:dyDescent="0.25"/>
  <cols>
    <col min="1" max="1" width="25.6640625" customWidth="1"/>
    <col min="2" max="2" width="76" customWidth="1"/>
    <col min="3" max="3" width="18.33203125" style="7" customWidth="1"/>
    <col min="4" max="4" width="13.5546875" style="20" bestFit="1" customWidth="1"/>
    <col min="5" max="5" width="12.6640625" style="20" bestFit="1" customWidth="1"/>
    <col min="6" max="6" width="11.6640625" style="20" bestFit="1" customWidth="1"/>
    <col min="7" max="7" width="9.109375" customWidth="1"/>
  </cols>
  <sheetData>
    <row r="1" spans="1:7" x14ac:dyDescent="0.25">
      <c r="A1" s="58" t="s">
        <v>109</v>
      </c>
      <c r="B1" s="58"/>
      <c r="C1" s="58"/>
    </row>
    <row r="3" spans="1:7" x14ac:dyDescent="0.25">
      <c r="A3" s="1" t="s">
        <v>44</v>
      </c>
      <c r="B3" s="59" t="s">
        <v>110</v>
      </c>
      <c r="C3" s="60"/>
    </row>
    <row r="4" spans="1:7" x14ac:dyDescent="0.25">
      <c r="A4" s="1" t="s">
        <v>45</v>
      </c>
      <c r="B4" s="61" t="s">
        <v>111</v>
      </c>
      <c r="C4" s="61"/>
    </row>
    <row r="5" spans="1:7" x14ac:dyDescent="0.25">
      <c r="A5" s="1" t="s">
        <v>46</v>
      </c>
      <c r="B5" s="62" t="s">
        <v>187</v>
      </c>
      <c r="C5" s="61"/>
    </row>
    <row r="6" spans="1:7" x14ac:dyDescent="0.25">
      <c r="A6" s="1" t="s">
        <v>47</v>
      </c>
      <c r="B6" s="61" t="s">
        <v>112</v>
      </c>
      <c r="C6" s="61"/>
    </row>
    <row r="7" spans="1:7" x14ac:dyDescent="0.25">
      <c r="A7" s="1" t="s">
        <v>48</v>
      </c>
      <c r="B7" s="68" t="s">
        <v>189</v>
      </c>
      <c r="C7" s="69"/>
    </row>
    <row r="8" spans="1:7" x14ac:dyDescent="0.25">
      <c r="A8" s="1" t="s">
        <v>49</v>
      </c>
      <c r="B8" s="70">
        <v>44671</v>
      </c>
      <c r="C8" s="61"/>
    </row>
    <row r="10" spans="1:7" x14ac:dyDescent="0.25">
      <c r="A10" s="3" t="s">
        <v>114</v>
      </c>
    </row>
    <row r="12" spans="1:7" x14ac:dyDescent="0.25">
      <c r="A12" s="2" t="s">
        <v>50</v>
      </c>
      <c r="B12" s="2" t="s">
        <v>51</v>
      </c>
      <c r="C12" s="10" t="s">
        <v>124</v>
      </c>
    </row>
    <row r="13" spans="1:7" x14ac:dyDescent="0.25">
      <c r="A13" s="1" t="s">
        <v>53</v>
      </c>
      <c r="B13" s="4" t="s">
        <v>15</v>
      </c>
      <c r="C13" s="9">
        <f>'TesGer-Mar'!D1</f>
        <v>6572673.2999999998</v>
      </c>
    </row>
    <row r="14" spans="1:7" x14ac:dyDescent="0.25">
      <c r="A14" s="1" t="s">
        <v>54</v>
      </c>
      <c r="B14" s="4" t="s">
        <v>16</v>
      </c>
      <c r="C14" s="9">
        <f>'TesGer-Mar'!D2</f>
        <v>1560355.8400000001</v>
      </c>
    </row>
    <row r="15" spans="1:7" x14ac:dyDescent="0.25">
      <c r="A15" s="1" t="s">
        <v>55</v>
      </c>
      <c r="B15" s="4" t="s">
        <v>122</v>
      </c>
      <c r="C15" s="9">
        <f>'TesGer-Mar'!D3</f>
        <v>1234806.8</v>
      </c>
    </row>
    <row r="16" spans="1:7" ht="39.6" x14ac:dyDescent="0.25">
      <c r="A16" s="5" t="s">
        <v>56</v>
      </c>
      <c r="B16" s="4" t="s">
        <v>126</v>
      </c>
      <c r="C16" s="9">
        <v>0</v>
      </c>
      <c r="F16" s="71" t="s">
        <v>186</v>
      </c>
      <c r="G16" s="71"/>
    </row>
    <row r="17" spans="1:7" x14ac:dyDescent="0.25">
      <c r="A17" s="57" t="s">
        <v>83</v>
      </c>
      <c r="B17" s="57"/>
      <c r="C17" s="9">
        <f>SUM(C13:C16)</f>
        <v>9367835.9399999995</v>
      </c>
      <c r="D17" s="20">
        <f>'TesGer-Mar'!F3</f>
        <v>9367835.9399999995</v>
      </c>
      <c r="E17" s="20">
        <f>+C17-D17</f>
        <v>0</v>
      </c>
      <c r="F17" s="20">
        <v>9367835.9399999995</v>
      </c>
      <c r="G17" s="48">
        <f>+C17-F17</f>
        <v>0</v>
      </c>
    </row>
    <row r="19" spans="1:7" x14ac:dyDescent="0.25">
      <c r="A19" s="3" t="s">
        <v>84</v>
      </c>
    </row>
    <row r="21" spans="1:7" x14ac:dyDescent="0.25">
      <c r="A21" s="2" t="s">
        <v>50</v>
      </c>
      <c r="B21" s="2" t="s">
        <v>51</v>
      </c>
      <c r="C21" s="10" t="s">
        <v>124</v>
      </c>
    </row>
    <row r="22" spans="1:7" x14ac:dyDescent="0.25">
      <c r="A22" s="1" t="s">
        <v>53</v>
      </c>
      <c r="B22" s="1" t="s">
        <v>17</v>
      </c>
      <c r="C22" s="8">
        <v>0</v>
      </c>
    </row>
    <row r="23" spans="1:7" x14ac:dyDescent="0.25">
      <c r="A23" s="1" t="s">
        <v>54</v>
      </c>
      <c r="B23" s="1" t="s">
        <v>18</v>
      </c>
      <c r="C23" s="8">
        <f>'TesGer-Mar'!D4</f>
        <v>310958.05</v>
      </c>
    </row>
    <row r="24" spans="1:7" x14ac:dyDescent="0.25">
      <c r="A24" s="1" t="s">
        <v>55</v>
      </c>
      <c r="B24" s="1" t="s">
        <v>19</v>
      </c>
      <c r="C24" s="8">
        <f>'TesGer-Mar'!D5</f>
        <v>48214.54</v>
      </c>
    </row>
    <row r="25" spans="1:7" x14ac:dyDescent="0.25">
      <c r="A25" s="1" t="s">
        <v>56</v>
      </c>
      <c r="B25" s="1" t="s">
        <v>20</v>
      </c>
      <c r="C25" s="8">
        <f>'TesGer-Mar'!D6</f>
        <v>207350.56</v>
      </c>
    </row>
    <row r="26" spans="1:7" x14ac:dyDescent="0.25">
      <c r="A26" s="1" t="s">
        <v>57</v>
      </c>
      <c r="B26" s="1" t="s">
        <v>21</v>
      </c>
      <c r="C26" s="8">
        <f>'TesGer-Mar'!D7</f>
        <v>57773.25</v>
      </c>
    </row>
    <row r="27" spans="1:7" x14ac:dyDescent="0.25">
      <c r="A27" s="1" t="s">
        <v>58</v>
      </c>
      <c r="B27" s="1" t="s">
        <v>80</v>
      </c>
      <c r="C27" s="8">
        <f>'TesGer-Mar'!D8</f>
        <v>2885.14</v>
      </c>
    </row>
    <row r="28" spans="1:7" x14ac:dyDescent="0.25">
      <c r="A28" s="1" t="s">
        <v>59</v>
      </c>
      <c r="B28" s="1" t="s">
        <v>22</v>
      </c>
      <c r="C28" s="8">
        <f>'TesGer-Mar'!D9</f>
        <v>66901.440000000002</v>
      </c>
    </row>
    <row r="29" spans="1:7" x14ac:dyDescent="0.25">
      <c r="A29" s="1" t="s">
        <v>60</v>
      </c>
      <c r="B29" s="1" t="s">
        <v>23</v>
      </c>
      <c r="C29" s="8">
        <f>'TesGer-Mar'!D10</f>
        <v>99672.79</v>
      </c>
    </row>
    <row r="30" spans="1:7" x14ac:dyDescent="0.25">
      <c r="A30" s="1" t="s">
        <v>61</v>
      </c>
      <c r="B30" s="1" t="s">
        <v>24</v>
      </c>
      <c r="C30" s="8">
        <f>'TesGer-Mar'!D11</f>
        <v>12934.26</v>
      </c>
    </row>
    <row r="31" spans="1:7" x14ac:dyDescent="0.25">
      <c r="A31" s="1" t="s">
        <v>62</v>
      </c>
      <c r="B31" s="1" t="s">
        <v>25</v>
      </c>
      <c r="C31" s="8">
        <f>'TesGer-Mar'!D12</f>
        <v>94157.36</v>
      </c>
    </row>
    <row r="32" spans="1:7" x14ac:dyDescent="0.25">
      <c r="A32" s="1" t="s">
        <v>63</v>
      </c>
      <c r="B32" s="1" t="s">
        <v>26</v>
      </c>
      <c r="C32" s="8">
        <f>'TesGer-Mar'!D13</f>
        <v>7950.03</v>
      </c>
    </row>
    <row r="33" spans="1:7" x14ac:dyDescent="0.25">
      <c r="A33" s="1" t="s">
        <v>64</v>
      </c>
      <c r="B33" s="1" t="s">
        <v>27</v>
      </c>
      <c r="C33" s="8">
        <f>'TesGer-Mar'!D14</f>
        <v>10736.64</v>
      </c>
    </row>
    <row r="34" spans="1:7" ht="66" x14ac:dyDescent="0.25">
      <c r="A34" s="5" t="s">
        <v>65</v>
      </c>
      <c r="B34" s="6" t="s">
        <v>128</v>
      </c>
      <c r="C34" s="9">
        <f>'TesGer-Mar'!D15</f>
        <v>41359.1</v>
      </c>
    </row>
    <row r="35" spans="1:7" x14ac:dyDescent="0.25">
      <c r="A35" s="1" t="s">
        <v>66</v>
      </c>
      <c r="B35" s="1" t="s">
        <v>28</v>
      </c>
      <c r="C35" s="8">
        <f>'TesGer-Mar'!D16</f>
        <v>266113</v>
      </c>
    </row>
    <row r="36" spans="1:7" x14ac:dyDescent="0.25">
      <c r="A36" s="1" t="s">
        <v>67</v>
      </c>
      <c r="B36" s="1" t="s">
        <v>117</v>
      </c>
      <c r="C36" s="8">
        <f>'TesGer-Mar'!D17</f>
        <v>261596.16</v>
      </c>
    </row>
    <row r="37" spans="1:7" ht="14.25" customHeight="1" x14ac:dyDescent="0.25">
      <c r="A37" s="1" t="s">
        <v>68</v>
      </c>
      <c r="B37" s="1" t="s">
        <v>29</v>
      </c>
      <c r="C37" s="8">
        <v>0</v>
      </c>
    </row>
    <row r="38" spans="1:7" ht="14.25" customHeight="1" x14ac:dyDescent="0.25">
      <c r="A38" s="5" t="s">
        <v>69</v>
      </c>
      <c r="B38" s="11" t="s">
        <v>81</v>
      </c>
      <c r="C38" s="8">
        <f>'TesGer-Mar'!D18</f>
        <v>125527.73</v>
      </c>
    </row>
    <row r="39" spans="1:7" x14ac:dyDescent="0.25">
      <c r="A39" s="1" t="s">
        <v>70</v>
      </c>
      <c r="B39" s="1" t="s">
        <v>30</v>
      </c>
      <c r="C39" s="8">
        <v>0</v>
      </c>
    </row>
    <row r="40" spans="1:7" x14ac:dyDescent="0.25">
      <c r="A40" s="1" t="s">
        <v>71</v>
      </c>
      <c r="B40" s="1" t="s">
        <v>31</v>
      </c>
      <c r="C40" s="8">
        <f>'TesGer-Mar'!D19</f>
        <v>210</v>
      </c>
    </row>
    <row r="41" spans="1:7" x14ac:dyDescent="0.25">
      <c r="A41" s="1" t="s">
        <v>72</v>
      </c>
      <c r="B41" s="1" t="s">
        <v>32</v>
      </c>
      <c r="C41" s="8">
        <v>0</v>
      </c>
    </row>
    <row r="42" spans="1:7" x14ac:dyDescent="0.25">
      <c r="A42" s="1" t="s">
        <v>73</v>
      </c>
      <c r="B42" s="1" t="s">
        <v>33</v>
      </c>
      <c r="C42" s="8">
        <v>0</v>
      </c>
    </row>
    <row r="43" spans="1:7" x14ac:dyDescent="0.25">
      <c r="A43" s="1" t="s">
        <v>74</v>
      </c>
      <c r="B43" s="1" t="s">
        <v>34</v>
      </c>
      <c r="C43" s="8">
        <f>'TesGer-Mar'!D20</f>
        <v>1150.3900000000001</v>
      </c>
    </row>
    <row r="44" spans="1:7" x14ac:dyDescent="0.25">
      <c r="A44" s="1" t="s">
        <v>75</v>
      </c>
      <c r="B44" s="1" t="s">
        <v>35</v>
      </c>
      <c r="C44" s="8">
        <f>0</f>
        <v>0</v>
      </c>
    </row>
    <row r="45" spans="1:7" x14ac:dyDescent="0.25">
      <c r="A45" s="1" t="s">
        <v>76</v>
      </c>
      <c r="B45" s="1" t="s">
        <v>82</v>
      </c>
      <c r="C45" s="8">
        <f>'TesGer-Mar'!D21</f>
        <v>3298.42</v>
      </c>
    </row>
    <row r="46" spans="1:7" x14ac:dyDescent="0.25">
      <c r="A46" s="1" t="s">
        <v>77</v>
      </c>
      <c r="B46" s="1" t="s">
        <v>36</v>
      </c>
      <c r="C46" s="8">
        <v>0</v>
      </c>
    </row>
    <row r="47" spans="1:7" x14ac:dyDescent="0.25">
      <c r="A47" s="1" t="s">
        <v>78</v>
      </c>
      <c r="B47" s="1" t="s">
        <v>37</v>
      </c>
      <c r="C47" s="8">
        <f>'TesGer-Mar'!D22</f>
        <v>486648.64</v>
      </c>
      <c r="F47" s="71" t="s">
        <v>186</v>
      </c>
      <c r="G47" s="71"/>
    </row>
    <row r="48" spans="1:7" x14ac:dyDescent="0.25">
      <c r="A48" s="57" t="s">
        <v>83</v>
      </c>
      <c r="B48" s="57"/>
      <c r="C48" s="9">
        <f>SUM(C22:C47)</f>
        <v>2105437.5</v>
      </c>
      <c r="D48" s="20">
        <f>'TesGer-Mar'!F22</f>
        <v>2105437.5</v>
      </c>
      <c r="E48" s="20">
        <f>+C48-D48</f>
        <v>0</v>
      </c>
      <c r="F48" s="20">
        <v>2105437.5</v>
      </c>
      <c r="G48" s="48">
        <f>+C48-F48</f>
        <v>0</v>
      </c>
    </row>
    <row r="50" spans="1:3" x14ac:dyDescent="0.25">
      <c r="A50" s="3" t="s">
        <v>115</v>
      </c>
    </row>
    <row r="52" spans="1:3" x14ac:dyDescent="0.25">
      <c r="A52" s="2" t="s">
        <v>50</v>
      </c>
      <c r="B52" s="2" t="s">
        <v>51</v>
      </c>
      <c r="C52" s="10" t="s">
        <v>124</v>
      </c>
    </row>
    <row r="53" spans="1:3" x14ac:dyDescent="0.25">
      <c r="A53" s="1" t="s">
        <v>53</v>
      </c>
      <c r="B53" s="1" t="s">
        <v>38</v>
      </c>
      <c r="C53" s="8">
        <v>0</v>
      </c>
    </row>
    <row r="54" spans="1:3" x14ac:dyDescent="0.25">
      <c r="A54" s="1" t="s">
        <v>54</v>
      </c>
      <c r="B54" s="1" t="s">
        <v>39</v>
      </c>
      <c r="C54" s="8">
        <v>0</v>
      </c>
    </row>
    <row r="55" spans="1:3" x14ac:dyDescent="0.25">
      <c r="A55" s="1" t="s">
        <v>55</v>
      </c>
      <c r="B55" s="1" t="s">
        <v>79</v>
      </c>
      <c r="C55" s="8">
        <v>0</v>
      </c>
    </row>
    <row r="56" spans="1:3" x14ac:dyDescent="0.25">
      <c r="A56" s="1" t="s">
        <v>56</v>
      </c>
      <c r="B56" s="1" t="s">
        <v>40</v>
      </c>
      <c r="C56" s="8">
        <v>0</v>
      </c>
    </row>
    <row r="57" spans="1:3" x14ac:dyDescent="0.25">
      <c r="A57" s="1" t="s">
        <v>57</v>
      </c>
      <c r="B57" s="1" t="s">
        <v>41</v>
      </c>
      <c r="C57" s="8">
        <v>0</v>
      </c>
    </row>
    <row r="58" spans="1:3" x14ac:dyDescent="0.25">
      <c r="A58" s="57" t="s">
        <v>83</v>
      </c>
      <c r="B58" s="57"/>
      <c r="C58" s="9">
        <f>SUM(C53:C57)</f>
        <v>0</v>
      </c>
    </row>
    <row r="60" spans="1:3" x14ac:dyDescent="0.25">
      <c r="A60" s="3" t="s">
        <v>85</v>
      </c>
    </row>
    <row r="62" spans="1:3" x14ac:dyDescent="0.25">
      <c r="A62" s="2" t="s">
        <v>50</v>
      </c>
      <c r="B62" s="2" t="s">
        <v>51</v>
      </c>
      <c r="C62" s="10" t="s">
        <v>124</v>
      </c>
    </row>
    <row r="63" spans="1:3" x14ac:dyDescent="0.25">
      <c r="A63" s="1" t="s">
        <v>53</v>
      </c>
      <c r="B63" s="1" t="s">
        <v>42</v>
      </c>
      <c r="C63" s="8">
        <v>0</v>
      </c>
    </row>
    <row r="64" spans="1:3" x14ac:dyDescent="0.25">
      <c r="A64" s="1" t="s">
        <v>54</v>
      </c>
      <c r="B64" s="1" t="s">
        <v>43</v>
      </c>
      <c r="C64" s="8">
        <v>0</v>
      </c>
    </row>
    <row r="65" spans="1:5" x14ac:dyDescent="0.25">
      <c r="A65" s="57" t="s">
        <v>83</v>
      </c>
      <c r="B65" s="57"/>
      <c r="C65" s="9">
        <f>SUM(C63:C64)</f>
        <v>0</v>
      </c>
    </row>
    <row r="67" spans="1:5" x14ac:dyDescent="0.25">
      <c r="A67" s="3" t="s">
        <v>86</v>
      </c>
    </row>
    <row r="69" spans="1:5" x14ac:dyDescent="0.25">
      <c r="A69" s="2" t="s">
        <v>50</v>
      </c>
      <c r="B69" s="2" t="s">
        <v>51</v>
      </c>
      <c r="C69" s="10" t="s">
        <v>116</v>
      </c>
    </row>
    <row r="70" spans="1:5" x14ac:dyDescent="0.25">
      <c r="A70" s="1" t="s">
        <v>53</v>
      </c>
      <c r="B70" s="1" t="s">
        <v>87</v>
      </c>
      <c r="C70" s="8">
        <f>'TesGer-Mar'!D23</f>
        <v>9380088.5600000005</v>
      </c>
    </row>
    <row r="71" spans="1:5" x14ac:dyDescent="0.25">
      <c r="A71" s="1" t="s">
        <v>54</v>
      </c>
      <c r="B71" s="1" t="s">
        <v>88</v>
      </c>
      <c r="C71" s="8">
        <f>'TesGer-Mar'!D24</f>
        <v>2339069.85</v>
      </c>
    </row>
    <row r="72" spans="1:5" x14ac:dyDescent="0.25">
      <c r="A72" s="1" t="s">
        <v>55</v>
      </c>
      <c r="B72" s="1" t="s">
        <v>95</v>
      </c>
      <c r="C72" s="8">
        <f>'Financeiro - Access'!G4</f>
        <v>0</v>
      </c>
    </row>
    <row r="73" spans="1:5" x14ac:dyDescent="0.25">
      <c r="A73" s="1" t="s">
        <v>56</v>
      </c>
      <c r="B73" s="1" t="s">
        <v>118</v>
      </c>
      <c r="C73" s="8">
        <f>'Financeiro - Access'!G5</f>
        <v>0</v>
      </c>
    </row>
    <row r="74" spans="1:5" x14ac:dyDescent="0.25">
      <c r="A74" s="57" t="s">
        <v>83</v>
      </c>
      <c r="B74" s="57"/>
      <c r="C74" s="8">
        <f>SUM(C70:C73)</f>
        <v>11719158.41</v>
      </c>
      <c r="D74" s="20">
        <f>'TesGer-Mar'!F24</f>
        <v>11719158.41</v>
      </c>
      <c r="E74" s="20">
        <f>+D74-C74</f>
        <v>0</v>
      </c>
    </row>
    <row r="76" spans="1:5" x14ac:dyDescent="0.25">
      <c r="A76" s="3" t="s">
        <v>108</v>
      </c>
    </row>
    <row r="78" spans="1:5" x14ac:dyDescent="0.25">
      <c r="A78" s="2" t="s">
        <v>50</v>
      </c>
      <c r="B78" s="2" t="s">
        <v>51</v>
      </c>
      <c r="C78" s="10" t="s">
        <v>124</v>
      </c>
    </row>
    <row r="79" spans="1:5" x14ac:dyDescent="0.25">
      <c r="A79" s="1" t="s">
        <v>53</v>
      </c>
      <c r="B79" s="1" t="s">
        <v>119</v>
      </c>
      <c r="C79" s="8">
        <v>0</v>
      </c>
    </row>
    <row r="80" spans="1:5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67" t="s">
        <v>131</v>
      </c>
      <c r="B84" s="67"/>
      <c r="C84" s="67"/>
    </row>
    <row r="85" spans="1:3" x14ac:dyDescent="0.25">
      <c r="A85" s="55"/>
      <c r="B85" s="56"/>
      <c r="C85" s="56"/>
    </row>
  </sheetData>
  <mergeCells count="17">
    <mergeCell ref="A17:B17"/>
    <mergeCell ref="F16:G16"/>
    <mergeCell ref="F47:G47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pageSetUpPr fitToPage="1"/>
  </sheetPr>
  <dimension ref="A1:G84"/>
  <sheetViews>
    <sheetView showGridLines="0" view="pageBreakPreview" topLeftCell="A34" zoomScale="130" zoomScaleNormal="100" zoomScaleSheetLayoutView="130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15.6640625" style="7" customWidth="1"/>
    <col min="4" max="4" width="15.6640625" style="18" customWidth="1"/>
    <col min="5" max="5" width="10.109375" style="18" bestFit="1" customWidth="1"/>
    <col min="6" max="6" width="11.6640625" style="20" bestFit="1" customWidth="1"/>
    <col min="7" max="7" width="7.44140625" style="20" customWidth="1"/>
  </cols>
  <sheetData>
    <row r="1" spans="1:7" x14ac:dyDescent="0.25">
      <c r="A1" s="58" t="s">
        <v>109</v>
      </c>
      <c r="B1" s="58"/>
      <c r="C1" s="58"/>
    </row>
    <row r="3" spans="1:7" x14ac:dyDescent="0.25">
      <c r="A3" s="1" t="s">
        <v>44</v>
      </c>
      <c r="B3" s="59" t="s">
        <v>110</v>
      </c>
      <c r="C3" s="60"/>
    </row>
    <row r="4" spans="1:7" x14ac:dyDescent="0.25">
      <c r="A4" s="1" t="s">
        <v>45</v>
      </c>
      <c r="B4" s="61" t="s">
        <v>111</v>
      </c>
      <c r="C4" s="61"/>
    </row>
    <row r="5" spans="1:7" x14ac:dyDescent="0.25">
      <c r="A5" s="1" t="s">
        <v>46</v>
      </c>
      <c r="B5" s="62" t="s">
        <v>187</v>
      </c>
      <c r="C5" s="61"/>
    </row>
    <row r="6" spans="1:7" x14ac:dyDescent="0.25">
      <c r="A6" s="1" t="s">
        <v>47</v>
      </c>
      <c r="B6" s="61" t="s">
        <v>112</v>
      </c>
      <c r="C6" s="61"/>
    </row>
    <row r="7" spans="1:7" x14ac:dyDescent="0.25">
      <c r="A7" s="1" t="s">
        <v>48</v>
      </c>
      <c r="B7" s="68" t="s">
        <v>190</v>
      </c>
      <c r="C7" s="69"/>
    </row>
    <row r="8" spans="1:7" x14ac:dyDescent="0.25">
      <c r="A8" s="1" t="s">
        <v>49</v>
      </c>
      <c r="B8" s="70">
        <v>44701</v>
      </c>
      <c r="C8" s="61"/>
    </row>
    <row r="10" spans="1:7" x14ac:dyDescent="0.25">
      <c r="A10" s="3" t="s">
        <v>114</v>
      </c>
    </row>
    <row r="12" spans="1:7" x14ac:dyDescent="0.25">
      <c r="A12" s="2" t="s">
        <v>50</v>
      </c>
      <c r="B12" s="2" t="s">
        <v>51</v>
      </c>
      <c r="C12" s="10" t="s">
        <v>124</v>
      </c>
    </row>
    <row r="13" spans="1:7" x14ac:dyDescent="0.25">
      <c r="A13" s="1" t="s">
        <v>53</v>
      </c>
      <c r="B13" s="4" t="s">
        <v>15</v>
      </c>
      <c r="C13" s="9">
        <f>'TesGer-Abr'!D1</f>
        <v>6564485.5199999996</v>
      </c>
    </row>
    <row r="14" spans="1:7" x14ac:dyDescent="0.25">
      <c r="A14" s="1" t="s">
        <v>54</v>
      </c>
      <c r="B14" s="4" t="s">
        <v>16</v>
      </c>
      <c r="C14" s="9">
        <f>'TesGer-Abr'!D2</f>
        <v>1557910.26</v>
      </c>
    </row>
    <row r="15" spans="1:7" x14ac:dyDescent="0.25">
      <c r="A15" s="1" t="s">
        <v>55</v>
      </c>
      <c r="B15" s="4" t="s">
        <v>122</v>
      </c>
      <c r="C15" s="9">
        <f>'TesGer-Abr'!D3</f>
        <v>1225026.54</v>
      </c>
    </row>
    <row r="16" spans="1:7" ht="52.8" x14ac:dyDescent="0.25">
      <c r="A16" s="5" t="s">
        <v>56</v>
      </c>
      <c r="B16" s="4" t="s">
        <v>126</v>
      </c>
      <c r="C16" s="9">
        <v>0</v>
      </c>
      <c r="F16" s="72" t="s">
        <v>186</v>
      </c>
      <c r="G16" s="72"/>
    </row>
    <row r="17" spans="1:7" x14ac:dyDescent="0.25">
      <c r="A17" s="57" t="s">
        <v>83</v>
      </c>
      <c r="B17" s="57"/>
      <c r="C17" s="9">
        <f>SUM(C13:C16)</f>
        <v>9347422.3200000003</v>
      </c>
      <c r="D17" s="18">
        <f>'TesGer-Abr'!F3</f>
        <v>9347422.3200000003</v>
      </c>
      <c r="E17" s="18">
        <f>+C17-D17</f>
        <v>0</v>
      </c>
      <c r="F17" s="49">
        <v>9347422.3200000003</v>
      </c>
      <c r="G17" s="49">
        <f>+C17-F17</f>
        <v>0</v>
      </c>
    </row>
    <row r="19" spans="1:7" x14ac:dyDescent="0.25">
      <c r="A19" s="3" t="s">
        <v>84</v>
      </c>
    </row>
    <row r="21" spans="1:7" x14ac:dyDescent="0.25">
      <c r="A21" s="2" t="s">
        <v>50</v>
      </c>
      <c r="B21" s="2" t="s">
        <v>51</v>
      </c>
      <c r="C21" s="10" t="s">
        <v>125</v>
      </c>
    </row>
    <row r="22" spans="1:7" x14ac:dyDescent="0.25">
      <c r="A22" s="1" t="s">
        <v>53</v>
      </c>
      <c r="B22" s="1" t="s">
        <v>17</v>
      </c>
      <c r="C22" s="9">
        <v>0</v>
      </c>
    </row>
    <row r="23" spans="1:7" x14ac:dyDescent="0.25">
      <c r="A23" s="1" t="s">
        <v>54</v>
      </c>
      <c r="B23" s="1" t="s">
        <v>18</v>
      </c>
      <c r="C23" s="9">
        <f>'TesGer-Abr'!D4</f>
        <v>312157.69</v>
      </c>
    </row>
    <row r="24" spans="1:7" x14ac:dyDescent="0.25">
      <c r="A24" s="1" t="s">
        <v>55</v>
      </c>
      <c r="B24" s="1" t="s">
        <v>19</v>
      </c>
      <c r="C24" s="9">
        <f>'TesGer-Abr'!D5</f>
        <v>46775.3</v>
      </c>
    </row>
    <row r="25" spans="1:7" x14ac:dyDescent="0.25">
      <c r="A25" s="1" t="s">
        <v>56</v>
      </c>
      <c r="B25" s="1" t="s">
        <v>20</v>
      </c>
      <c r="C25" s="9">
        <f>'TesGer-Abr'!D6</f>
        <v>237487.84</v>
      </c>
    </row>
    <row r="26" spans="1:7" x14ac:dyDescent="0.25">
      <c r="A26" s="1" t="s">
        <v>57</v>
      </c>
      <c r="B26" s="1" t="s">
        <v>21</v>
      </c>
      <c r="C26" s="9">
        <f>'TesGer-Abr'!D7</f>
        <v>32773.440000000002</v>
      </c>
    </row>
    <row r="27" spans="1:7" x14ac:dyDescent="0.25">
      <c r="A27" s="1" t="s">
        <v>58</v>
      </c>
      <c r="B27" s="1" t="s">
        <v>80</v>
      </c>
      <c r="C27" s="9">
        <f>'TesGer-Abr'!D8</f>
        <v>14835.44</v>
      </c>
    </row>
    <row r="28" spans="1:7" x14ac:dyDescent="0.25">
      <c r="A28" s="1" t="s">
        <v>59</v>
      </c>
      <c r="B28" s="1" t="s">
        <v>22</v>
      </c>
      <c r="C28" s="9">
        <f>'TesGer-Abr'!D9</f>
        <v>97791.92</v>
      </c>
    </row>
    <row r="29" spans="1:7" x14ac:dyDescent="0.25">
      <c r="A29" s="1" t="s">
        <v>60</v>
      </c>
      <c r="B29" s="1" t="s">
        <v>23</v>
      </c>
      <c r="C29" s="9">
        <f>'TesGer-Abr'!D10</f>
        <v>102968.89</v>
      </c>
    </row>
    <row r="30" spans="1:7" x14ac:dyDescent="0.25">
      <c r="A30" s="1" t="s">
        <v>61</v>
      </c>
      <c r="B30" s="1" t="s">
        <v>24</v>
      </c>
      <c r="C30" s="9">
        <f>'TesGer-Abr'!D11</f>
        <v>17209.52</v>
      </c>
    </row>
    <row r="31" spans="1:7" x14ac:dyDescent="0.25">
      <c r="A31" s="1" t="s">
        <v>62</v>
      </c>
      <c r="B31" s="1" t="s">
        <v>25</v>
      </c>
      <c r="C31" s="9">
        <f>'TesGer-Abr'!D12</f>
        <v>94101.88</v>
      </c>
    </row>
    <row r="32" spans="1:7" x14ac:dyDescent="0.25">
      <c r="A32" s="1" t="s">
        <v>63</v>
      </c>
      <c r="B32" s="1" t="s">
        <v>26</v>
      </c>
      <c r="C32" s="9">
        <f>'TesGer-Abr'!D13</f>
        <v>4729.43</v>
      </c>
    </row>
    <row r="33" spans="1:7" x14ac:dyDescent="0.25">
      <c r="A33" s="1" t="s">
        <v>64</v>
      </c>
      <c r="B33" s="1" t="s">
        <v>27</v>
      </c>
      <c r="C33" s="9">
        <f>'TesGer-Abr'!D14</f>
        <v>19557.7</v>
      </c>
    </row>
    <row r="34" spans="1:7" ht="66" x14ac:dyDescent="0.25">
      <c r="A34" s="5" t="s">
        <v>65</v>
      </c>
      <c r="B34" s="6" t="s">
        <v>128</v>
      </c>
      <c r="C34" s="9">
        <f>'TesGer-Abr'!D15</f>
        <v>41107.75</v>
      </c>
    </row>
    <row r="35" spans="1:7" x14ac:dyDescent="0.25">
      <c r="A35" s="1" t="s">
        <v>66</v>
      </c>
      <c r="B35" s="1" t="s">
        <v>28</v>
      </c>
      <c r="C35" s="9">
        <f>'TesGer-Abr'!D16</f>
        <v>104585.07</v>
      </c>
    </row>
    <row r="36" spans="1:7" x14ac:dyDescent="0.25">
      <c r="A36" s="1" t="s">
        <v>67</v>
      </c>
      <c r="B36" s="1" t="s">
        <v>117</v>
      </c>
      <c r="C36" s="9">
        <f>'TesGer-Abr'!D17</f>
        <v>261596.16</v>
      </c>
    </row>
    <row r="37" spans="1:7" x14ac:dyDescent="0.25">
      <c r="A37" s="1" t="s">
        <v>68</v>
      </c>
      <c r="B37" s="1" t="s">
        <v>29</v>
      </c>
      <c r="C37" s="9">
        <v>0</v>
      </c>
    </row>
    <row r="38" spans="1:7" ht="26.4" x14ac:dyDescent="0.25">
      <c r="A38" s="5" t="s">
        <v>69</v>
      </c>
      <c r="B38" s="11" t="s">
        <v>81</v>
      </c>
      <c r="C38" s="9">
        <f>'TesGer-Abr'!D18</f>
        <v>91383.58</v>
      </c>
    </row>
    <row r="39" spans="1:7" x14ac:dyDescent="0.25">
      <c r="A39" s="1" t="s">
        <v>70</v>
      </c>
      <c r="B39" s="1" t="s">
        <v>30</v>
      </c>
      <c r="C39" s="9">
        <f>'TesGer-Abr'!D19</f>
        <v>9000</v>
      </c>
    </row>
    <row r="40" spans="1:7" x14ac:dyDescent="0.25">
      <c r="A40" s="1" t="s">
        <v>71</v>
      </c>
      <c r="B40" s="1" t="s">
        <v>31</v>
      </c>
      <c r="C40" s="9">
        <f>'TesGer-Abr'!D20</f>
        <v>0</v>
      </c>
    </row>
    <row r="41" spans="1:7" x14ac:dyDescent="0.25">
      <c r="A41" s="1" t="s">
        <v>72</v>
      </c>
      <c r="B41" s="1" t="s">
        <v>32</v>
      </c>
      <c r="C41" s="9">
        <v>0</v>
      </c>
    </row>
    <row r="42" spans="1:7" x14ac:dyDescent="0.25">
      <c r="A42" s="1" t="s">
        <v>73</v>
      </c>
      <c r="B42" s="1" t="s">
        <v>33</v>
      </c>
      <c r="C42" s="9">
        <v>0</v>
      </c>
    </row>
    <row r="43" spans="1:7" x14ac:dyDescent="0.25">
      <c r="A43" s="1" t="s">
        <v>74</v>
      </c>
      <c r="B43" s="1" t="s">
        <v>34</v>
      </c>
      <c r="C43" s="9">
        <f>'TesGer-Abr'!D21</f>
        <v>4061.55</v>
      </c>
    </row>
    <row r="44" spans="1:7" x14ac:dyDescent="0.25">
      <c r="A44" s="1" t="s">
        <v>75</v>
      </c>
      <c r="B44" s="1" t="s">
        <v>35</v>
      </c>
      <c r="C44" s="9">
        <v>0</v>
      </c>
    </row>
    <row r="45" spans="1:7" x14ac:dyDescent="0.25">
      <c r="A45" s="1" t="s">
        <v>76</v>
      </c>
      <c r="B45" s="1" t="s">
        <v>82</v>
      </c>
      <c r="C45" s="9">
        <f>'TesGer-Abr'!D22</f>
        <v>9200</v>
      </c>
    </row>
    <row r="46" spans="1:7" x14ac:dyDescent="0.25">
      <c r="A46" s="1" t="s">
        <v>77</v>
      </c>
      <c r="B46" s="1" t="s">
        <v>36</v>
      </c>
      <c r="C46" s="9">
        <v>0</v>
      </c>
    </row>
    <row r="47" spans="1:7" x14ac:dyDescent="0.25">
      <c r="A47" s="1" t="s">
        <v>78</v>
      </c>
      <c r="B47" s="1" t="s">
        <v>37</v>
      </c>
      <c r="C47" s="9">
        <f>'TesGer-Abr'!D23</f>
        <v>445113.68</v>
      </c>
      <c r="F47" s="72" t="s">
        <v>186</v>
      </c>
      <c r="G47" s="72"/>
    </row>
    <row r="48" spans="1:7" x14ac:dyDescent="0.25">
      <c r="A48" s="57" t="s">
        <v>83</v>
      </c>
      <c r="B48" s="57"/>
      <c r="C48" s="9">
        <f>SUM(C22:C47)</f>
        <v>1946436.84</v>
      </c>
      <c r="D48" s="18">
        <f>'TesGer-Abr'!F23</f>
        <v>1946436.84</v>
      </c>
      <c r="E48" s="18">
        <f>+C48-D48</f>
        <v>0</v>
      </c>
      <c r="F48" s="49">
        <v>1946436.84</v>
      </c>
      <c r="G48" s="49">
        <f>+C48-F48</f>
        <v>0</v>
      </c>
    </row>
    <row r="50" spans="1:7" x14ac:dyDescent="0.25">
      <c r="A50" s="3" t="s">
        <v>115</v>
      </c>
    </row>
    <row r="52" spans="1:7" x14ac:dyDescent="0.25">
      <c r="A52" s="2" t="s">
        <v>50</v>
      </c>
      <c r="B52" s="2" t="s">
        <v>51</v>
      </c>
      <c r="C52" s="10" t="s">
        <v>124</v>
      </c>
    </row>
    <row r="53" spans="1:7" x14ac:dyDescent="0.25">
      <c r="A53" s="1" t="s">
        <v>53</v>
      </c>
      <c r="B53" s="1" t="s">
        <v>38</v>
      </c>
      <c r="C53" s="8">
        <v>0</v>
      </c>
    </row>
    <row r="54" spans="1:7" x14ac:dyDescent="0.25">
      <c r="A54" s="1" t="s">
        <v>54</v>
      </c>
      <c r="B54" s="1" t="s">
        <v>39</v>
      </c>
      <c r="C54" s="8">
        <v>0</v>
      </c>
    </row>
    <row r="55" spans="1:7" x14ac:dyDescent="0.25">
      <c r="A55" s="1" t="s">
        <v>55</v>
      </c>
      <c r="B55" s="1" t="s">
        <v>79</v>
      </c>
      <c r="C55" s="8">
        <v>0</v>
      </c>
    </row>
    <row r="56" spans="1:7" x14ac:dyDescent="0.25">
      <c r="A56" s="1" t="s">
        <v>56</v>
      </c>
      <c r="B56" s="1" t="s">
        <v>40</v>
      </c>
      <c r="C56" s="8">
        <v>0</v>
      </c>
    </row>
    <row r="57" spans="1:7" x14ac:dyDescent="0.25">
      <c r="A57" s="1" t="s">
        <v>57</v>
      </c>
      <c r="B57" s="1" t="s">
        <v>41</v>
      </c>
      <c r="C57" s="8">
        <v>0</v>
      </c>
      <c r="F57" s="72" t="s">
        <v>186</v>
      </c>
      <c r="G57" s="72"/>
    </row>
    <row r="58" spans="1:7" x14ac:dyDescent="0.25">
      <c r="A58" s="57" t="s">
        <v>83</v>
      </c>
      <c r="B58" s="57"/>
      <c r="C58" s="9">
        <f>SUM(C53:C57)</f>
        <v>0</v>
      </c>
      <c r="D58" s="18">
        <v>0</v>
      </c>
      <c r="E58" s="18">
        <f>+C58-D58</f>
        <v>0</v>
      </c>
      <c r="F58" s="49">
        <v>0</v>
      </c>
      <c r="G58" s="49">
        <f>+C58-F58</f>
        <v>0</v>
      </c>
    </row>
    <row r="60" spans="1:7" x14ac:dyDescent="0.25">
      <c r="A60" s="3" t="s">
        <v>85</v>
      </c>
    </row>
    <row r="62" spans="1:7" x14ac:dyDescent="0.25">
      <c r="A62" s="2" t="s">
        <v>50</v>
      </c>
      <c r="B62" s="2" t="s">
        <v>51</v>
      </c>
      <c r="C62" s="10" t="s">
        <v>124</v>
      </c>
    </row>
    <row r="63" spans="1:7" x14ac:dyDescent="0.25">
      <c r="A63" s="1" t="s">
        <v>53</v>
      </c>
      <c r="B63" s="1" t="s">
        <v>42</v>
      </c>
      <c r="C63" s="8">
        <v>0</v>
      </c>
    </row>
    <row r="64" spans="1:7" x14ac:dyDescent="0.25">
      <c r="A64" s="1" t="s">
        <v>54</v>
      </c>
      <c r="B64" s="1" t="s">
        <v>43</v>
      </c>
      <c r="C64" s="8">
        <v>0</v>
      </c>
      <c r="F64" s="72" t="s">
        <v>186</v>
      </c>
      <c r="G64" s="72"/>
    </row>
    <row r="65" spans="1:7" x14ac:dyDescent="0.25">
      <c r="A65" s="57" t="s">
        <v>83</v>
      </c>
      <c r="B65" s="57"/>
      <c r="C65" s="9">
        <f>SUM(C63:C64)</f>
        <v>0</v>
      </c>
      <c r="D65" s="18">
        <v>0</v>
      </c>
      <c r="E65" s="18">
        <f>+C65-D65</f>
        <v>0</v>
      </c>
      <c r="F65" s="49">
        <v>0</v>
      </c>
      <c r="G65" s="49">
        <f>+C65-F65</f>
        <v>0</v>
      </c>
    </row>
    <row r="67" spans="1:7" x14ac:dyDescent="0.25">
      <c r="A67" s="3" t="s">
        <v>86</v>
      </c>
    </row>
    <row r="69" spans="1:7" x14ac:dyDescent="0.25">
      <c r="A69" s="2" t="s">
        <v>50</v>
      </c>
      <c r="B69" s="2" t="s">
        <v>51</v>
      </c>
      <c r="C69" s="10" t="s">
        <v>124</v>
      </c>
    </row>
    <row r="70" spans="1:7" x14ac:dyDescent="0.25">
      <c r="A70" s="1" t="s">
        <v>53</v>
      </c>
      <c r="B70" s="1" t="s">
        <v>87</v>
      </c>
      <c r="C70" s="8">
        <f>'TesGer-Abr'!D24</f>
        <v>9353667.9199999999</v>
      </c>
    </row>
    <row r="71" spans="1:7" x14ac:dyDescent="0.25">
      <c r="A71" s="1" t="s">
        <v>54</v>
      </c>
      <c r="B71" s="1" t="s">
        <v>88</v>
      </c>
      <c r="C71" s="8">
        <f>'TesGer-Abr'!D25</f>
        <v>2275296.02</v>
      </c>
    </row>
    <row r="72" spans="1:7" x14ac:dyDescent="0.25">
      <c r="A72" s="1" t="s">
        <v>55</v>
      </c>
      <c r="B72" s="1" t="s">
        <v>95</v>
      </c>
      <c r="C72" s="8">
        <v>0</v>
      </c>
    </row>
    <row r="73" spans="1:7" x14ac:dyDescent="0.25">
      <c r="A73" s="1" t="s">
        <v>56</v>
      </c>
      <c r="B73" s="1" t="s">
        <v>118</v>
      </c>
      <c r="C73" s="8">
        <v>0</v>
      </c>
    </row>
    <row r="74" spans="1:7" x14ac:dyDescent="0.25">
      <c r="A74" s="57" t="s">
        <v>83</v>
      </c>
      <c r="B74" s="57"/>
      <c r="C74" s="9">
        <f>SUM(C70:C73)</f>
        <v>11628963.939999999</v>
      </c>
      <c r="D74" s="18">
        <f>'TesGer-Abr'!F25</f>
        <v>11628963.939999999</v>
      </c>
      <c r="E74" s="18">
        <f>+C74-D74</f>
        <v>0</v>
      </c>
    </row>
    <row r="76" spans="1:7" x14ac:dyDescent="0.25">
      <c r="A76" s="3" t="s">
        <v>108</v>
      </c>
    </row>
    <row r="78" spans="1:7" x14ac:dyDescent="0.25">
      <c r="A78" s="2" t="s">
        <v>50</v>
      </c>
      <c r="B78" s="2" t="s">
        <v>51</v>
      </c>
      <c r="C78" s="10" t="s">
        <v>125</v>
      </c>
    </row>
    <row r="79" spans="1:7" x14ac:dyDescent="0.25">
      <c r="A79" s="1" t="s">
        <v>53</v>
      </c>
      <c r="B79" s="1" t="s">
        <v>119</v>
      </c>
      <c r="C79" s="8">
        <v>0</v>
      </c>
    </row>
    <row r="80" spans="1:7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67" t="s">
        <v>131</v>
      </c>
      <c r="B84" s="67"/>
      <c r="C84" s="67"/>
    </row>
  </sheetData>
  <mergeCells count="18">
    <mergeCell ref="F16:G16"/>
    <mergeCell ref="F47:G47"/>
    <mergeCell ref="F57:G57"/>
    <mergeCell ref="F64:G64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pageSetUpPr fitToPage="1"/>
  </sheetPr>
  <dimension ref="A1:H86"/>
  <sheetViews>
    <sheetView showGridLines="0" view="pageBreakPreview" topLeftCell="A61" zoomScale="115" zoomScaleNormal="100" zoomScaleSheetLayoutView="115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15.6640625" style="7" customWidth="1"/>
    <col min="4" max="5" width="15.6640625" style="18" customWidth="1"/>
    <col min="6" max="6" width="13" style="20" bestFit="1" customWidth="1"/>
    <col min="7" max="8" width="9.109375" style="20"/>
  </cols>
  <sheetData>
    <row r="1" spans="1:7" x14ac:dyDescent="0.25">
      <c r="A1" s="58" t="s">
        <v>109</v>
      </c>
      <c r="B1" s="58"/>
      <c r="C1" s="58"/>
    </row>
    <row r="3" spans="1:7" x14ac:dyDescent="0.25">
      <c r="A3" s="1" t="s">
        <v>44</v>
      </c>
      <c r="B3" s="59" t="s">
        <v>110</v>
      </c>
      <c r="C3" s="60"/>
    </row>
    <row r="4" spans="1:7" x14ac:dyDescent="0.25">
      <c r="A4" s="1" t="s">
        <v>45</v>
      </c>
      <c r="B4" s="61" t="s">
        <v>111</v>
      </c>
      <c r="C4" s="61"/>
    </row>
    <row r="5" spans="1:7" x14ac:dyDescent="0.25">
      <c r="A5" s="1" t="s">
        <v>46</v>
      </c>
      <c r="B5" s="62" t="s">
        <v>187</v>
      </c>
      <c r="C5" s="61"/>
    </row>
    <row r="6" spans="1:7" x14ac:dyDescent="0.25">
      <c r="A6" s="1" t="s">
        <v>47</v>
      </c>
      <c r="B6" s="61" t="s">
        <v>112</v>
      </c>
      <c r="C6" s="61"/>
    </row>
    <row r="7" spans="1:7" x14ac:dyDescent="0.25">
      <c r="A7" s="1" t="s">
        <v>48</v>
      </c>
      <c r="B7" s="68" t="s">
        <v>191</v>
      </c>
      <c r="C7" s="69"/>
    </row>
    <row r="8" spans="1:7" x14ac:dyDescent="0.25">
      <c r="A8" s="1" t="s">
        <v>49</v>
      </c>
      <c r="B8" s="70">
        <v>44727</v>
      </c>
      <c r="C8" s="61"/>
    </row>
    <row r="10" spans="1:7" x14ac:dyDescent="0.25">
      <c r="A10" s="3" t="s">
        <v>114</v>
      </c>
    </row>
    <row r="12" spans="1:7" x14ac:dyDescent="0.25">
      <c r="A12" s="2" t="s">
        <v>50</v>
      </c>
      <c r="B12" s="2" t="s">
        <v>51</v>
      </c>
      <c r="C12" s="10" t="s">
        <v>125</v>
      </c>
    </row>
    <row r="13" spans="1:7" x14ac:dyDescent="0.25">
      <c r="A13" s="1" t="s">
        <v>53</v>
      </c>
      <c r="B13" s="4" t="s">
        <v>15</v>
      </c>
      <c r="C13" s="9">
        <f>'TesGer-Mai'!D1</f>
        <v>6390237.8600000003</v>
      </c>
      <c r="F13" s="18"/>
    </row>
    <row r="14" spans="1:7" x14ac:dyDescent="0.25">
      <c r="A14" s="1" t="s">
        <v>54</v>
      </c>
      <c r="B14" s="4" t="s">
        <v>16</v>
      </c>
      <c r="C14" s="9">
        <f>'TesGer-Mai'!D2</f>
        <v>1577196.2</v>
      </c>
      <c r="F14" s="18"/>
    </row>
    <row r="15" spans="1:7" x14ac:dyDescent="0.25">
      <c r="A15" s="1" t="s">
        <v>55</v>
      </c>
      <c r="B15" s="4" t="s">
        <v>122</v>
      </c>
      <c r="C15" s="9">
        <f>'TesGer-Mai'!D3</f>
        <v>1210938.78</v>
      </c>
      <c r="F15" s="18"/>
    </row>
    <row r="16" spans="1:7" ht="52.8" x14ac:dyDescent="0.25">
      <c r="A16" s="5" t="s">
        <v>56</v>
      </c>
      <c r="B16" s="4" t="s">
        <v>127</v>
      </c>
      <c r="C16" s="9">
        <v>0</v>
      </c>
      <c r="F16" s="73" t="s">
        <v>186</v>
      </c>
      <c r="G16" s="74"/>
    </row>
    <row r="17" spans="1:7" x14ac:dyDescent="0.25">
      <c r="A17" s="57" t="s">
        <v>83</v>
      </c>
      <c r="B17" s="57"/>
      <c r="C17" s="9">
        <f>SUM(C13:C16)</f>
        <v>9178372.8399999999</v>
      </c>
      <c r="D17" s="18">
        <f>'TesGer-Mai'!F3</f>
        <v>9178372.8399999999</v>
      </c>
      <c r="E17" s="18">
        <f>+C17-D17</f>
        <v>0</v>
      </c>
      <c r="F17" s="49">
        <v>9178372.8399999999</v>
      </c>
      <c r="G17" s="49">
        <f>+C17-F17</f>
        <v>0</v>
      </c>
    </row>
    <row r="19" spans="1:7" x14ac:dyDescent="0.25">
      <c r="A19" s="3" t="s">
        <v>84</v>
      </c>
    </row>
    <row r="21" spans="1:7" x14ac:dyDescent="0.25">
      <c r="A21" s="2" t="s">
        <v>50</v>
      </c>
      <c r="B21" s="2" t="s">
        <v>51</v>
      </c>
      <c r="C21" s="10" t="s">
        <v>124</v>
      </c>
    </row>
    <row r="22" spans="1:7" x14ac:dyDescent="0.25">
      <c r="A22" s="1" t="s">
        <v>53</v>
      </c>
      <c r="B22" s="1" t="s">
        <v>17</v>
      </c>
      <c r="C22" s="8">
        <v>0</v>
      </c>
      <c r="F22" s="18"/>
    </row>
    <row r="23" spans="1:7" x14ac:dyDescent="0.25">
      <c r="A23" s="1" t="s">
        <v>54</v>
      </c>
      <c r="B23" s="1" t="s">
        <v>18</v>
      </c>
      <c r="C23" s="8">
        <f>'TesGer-Mai'!D4</f>
        <v>311123.53000000003</v>
      </c>
      <c r="F23" s="18"/>
    </row>
    <row r="24" spans="1:7" x14ac:dyDescent="0.25">
      <c r="A24" s="1" t="s">
        <v>55</v>
      </c>
      <c r="B24" s="1" t="s">
        <v>19</v>
      </c>
      <c r="C24" s="8">
        <f>'TesGer-Mai'!D5</f>
        <v>50373.4</v>
      </c>
      <c r="F24" s="18"/>
    </row>
    <row r="25" spans="1:7" x14ac:dyDescent="0.25">
      <c r="A25" s="1" t="s">
        <v>56</v>
      </c>
      <c r="B25" s="1" t="s">
        <v>20</v>
      </c>
      <c r="C25" s="8">
        <f>'TesGer-Mai'!D6</f>
        <v>223662</v>
      </c>
      <c r="F25" s="18"/>
    </row>
    <row r="26" spans="1:7" x14ac:dyDescent="0.25">
      <c r="A26" s="1" t="s">
        <v>57</v>
      </c>
      <c r="B26" s="1" t="s">
        <v>21</v>
      </c>
      <c r="C26" s="8">
        <f>'TesGer-Mai'!D7</f>
        <v>27702.21</v>
      </c>
      <c r="F26" s="18"/>
    </row>
    <row r="27" spans="1:7" x14ac:dyDescent="0.25">
      <c r="A27" s="1" t="s">
        <v>58</v>
      </c>
      <c r="B27" s="1" t="s">
        <v>80</v>
      </c>
      <c r="C27" s="8">
        <f>'TesGer-Mai'!D8</f>
        <v>13315.68</v>
      </c>
      <c r="F27" s="18"/>
    </row>
    <row r="28" spans="1:7" x14ac:dyDescent="0.25">
      <c r="A28" s="1" t="s">
        <v>59</v>
      </c>
      <c r="B28" s="1" t="s">
        <v>22</v>
      </c>
      <c r="C28" s="8">
        <f>'TesGer-Mai'!D9</f>
        <v>60539.09</v>
      </c>
      <c r="F28" s="18"/>
    </row>
    <row r="29" spans="1:7" x14ac:dyDescent="0.25">
      <c r="A29" s="1" t="s">
        <v>60</v>
      </c>
      <c r="B29" s="1" t="s">
        <v>23</v>
      </c>
      <c r="C29" s="8">
        <f>'TesGer-Mai'!D10</f>
        <v>101611.72</v>
      </c>
      <c r="F29" s="18"/>
    </row>
    <row r="30" spans="1:7" x14ac:dyDescent="0.25">
      <c r="A30" s="1" t="s">
        <v>61</v>
      </c>
      <c r="B30" s="1" t="s">
        <v>24</v>
      </c>
      <c r="C30" s="8">
        <f>'TesGer-Mai'!D11</f>
        <v>11033.26</v>
      </c>
      <c r="F30" s="18"/>
    </row>
    <row r="31" spans="1:7" x14ac:dyDescent="0.25">
      <c r="A31" s="1" t="s">
        <v>62</v>
      </c>
      <c r="B31" s="1" t="s">
        <v>25</v>
      </c>
      <c r="C31" s="8">
        <f>'TesGer-Mai'!D12</f>
        <v>74632.17</v>
      </c>
      <c r="F31" s="18"/>
    </row>
    <row r="32" spans="1:7" x14ac:dyDescent="0.25">
      <c r="A32" s="1" t="s">
        <v>63</v>
      </c>
      <c r="B32" s="1" t="s">
        <v>26</v>
      </c>
      <c r="C32" s="8">
        <f>'TesGer-Mai'!D13</f>
        <v>9613.9</v>
      </c>
      <c r="F32" s="18"/>
    </row>
    <row r="33" spans="1:7" x14ac:dyDescent="0.25">
      <c r="A33" s="1" t="s">
        <v>64</v>
      </c>
      <c r="B33" s="1" t="s">
        <v>27</v>
      </c>
      <c r="C33" s="8">
        <f>'TesGer-Mai'!D14</f>
        <v>5092.7199999999903</v>
      </c>
      <c r="F33" s="18"/>
    </row>
    <row r="34" spans="1:7" ht="66" x14ac:dyDescent="0.25">
      <c r="A34" s="5" t="s">
        <v>65</v>
      </c>
      <c r="B34" s="6" t="s">
        <v>129</v>
      </c>
      <c r="C34" s="9">
        <f>'TesGer-Mai'!D15</f>
        <v>42369.61</v>
      </c>
      <c r="F34" s="18"/>
    </row>
    <row r="35" spans="1:7" x14ac:dyDescent="0.25">
      <c r="A35" s="1" t="s">
        <v>66</v>
      </c>
      <c r="B35" s="1" t="s">
        <v>28</v>
      </c>
      <c r="C35" s="8">
        <f>'TesGer-Mai'!D16</f>
        <v>365785.78</v>
      </c>
      <c r="F35" s="18"/>
    </row>
    <row r="36" spans="1:7" x14ac:dyDescent="0.25">
      <c r="A36" s="1" t="s">
        <v>67</v>
      </c>
      <c r="B36" s="1" t="s">
        <v>117</v>
      </c>
      <c r="C36" s="8">
        <f>'TesGer-Mai'!D17</f>
        <v>261596.16</v>
      </c>
      <c r="F36" s="18"/>
    </row>
    <row r="37" spans="1:7" x14ac:dyDescent="0.25">
      <c r="A37" s="1" t="s">
        <v>68</v>
      </c>
      <c r="B37" s="1" t="s">
        <v>29</v>
      </c>
      <c r="C37" s="8">
        <v>0</v>
      </c>
      <c r="F37" s="18"/>
    </row>
    <row r="38" spans="1:7" ht="26.4" x14ac:dyDescent="0.25">
      <c r="A38" s="5" t="s">
        <v>69</v>
      </c>
      <c r="B38" s="11" t="s">
        <v>81</v>
      </c>
      <c r="C38" s="38">
        <f>'TesGer-Mai'!D18</f>
        <v>93045.15</v>
      </c>
      <c r="F38" s="18"/>
    </row>
    <row r="39" spans="1:7" x14ac:dyDescent="0.25">
      <c r="A39" s="1" t="s">
        <v>70</v>
      </c>
      <c r="B39" s="1" t="s">
        <v>30</v>
      </c>
      <c r="C39" s="8">
        <f>'TesGer-Mai'!D19</f>
        <v>3300</v>
      </c>
      <c r="F39" s="18"/>
    </row>
    <row r="40" spans="1:7" x14ac:dyDescent="0.25">
      <c r="A40" s="1" t="s">
        <v>71</v>
      </c>
      <c r="B40" s="1" t="s">
        <v>31</v>
      </c>
      <c r="C40" s="8">
        <f>'TesGer-Mai'!D20</f>
        <v>205</v>
      </c>
      <c r="F40" s="18"/>
    </row>
    <row r="41" spans="1:7" x14ac:dyDescent="0.25">
      <c r="A41" s="1" t="s">
        <v>72</v>
      </c>
      <c r="B41" s="1" t="s">
        <v>32</v>
      </c>
      <c r="C41" s="8">
        <v>0</v>
      </c>
      <c r="F41" s="18"/>
    </row>
    <row r="42" spans="1:7" x14ac:dyDescent="0.25">
      <c r="A42" s="1" t="s">
        <v>73</v>
      </c>
      <c r="B42" s="1" t="s">
        <v>33</v>
      </c>
      <c r="C42" s="8">
        <v>0</v>
      </c>
      <c r="F42" s="18"/>
    </row>
    <row r="43" spans="1:7" x14ac:dyDescent="0.25">
      <c r="A43" s="1" t="s">
        <v>74</v>
      </c>
      <c r="B43" s="1" t="s">
        <v>34</v>
      </c>
      <c r="C43" s="8">
        <f>'TesGer-Mai'!D21</f>
        <v>8518.18</v>
      </c>
      <c r="F43" s="18"/>
    </row>
    <row r="44" spans="1:7" x14ac:dyDescent="0.25">
      <c r="A44" s="1" t="s">
        <v>75</v>
      </c>
      <c r="B44" s="1" t="s">
        <v>35</v>
      </c>
      <c r="C44" s="8">
        <v>0</v>
      </c>
      <c r="F44" s="18"/>
    </row>
    <row r="45" spans="1:7" x14ac:dyDescent="0.25">
      <c r="A45" s="1" t="s">
        <v>76</v>
      </c>
      <c r="B45" s="1" t="s">
        <v>82</v>
      </c>
      <c r="C45" s="8">
        <f>'TesGer-Mai'!D22</f>
        <v>6570.58</v>
      </c>
      <c r="F45" s="18"/>
    </row>
    <row r="46" spans="1:7" x14ac:dyDescent="0.25">
      <c r="A46" s="1" t="s">
        <v>77</v>
      </c>
      <c r="B46" s="1" t="s">
        <v>36</v>
      </c>
      <c r="C46" s="8">
        <v>0</v>
      </c>
      <c r="F46" s="18"/>
    </row>
    <row r="47" spans="1:7" x14ac:dyDescent="0.25">
      <c r="A47" s="1" t="s">
        <v>78</v>
      </c>
      <c r="B47" s="1" t="s">
        <v>37</v>
      </c>
      <c r="C47" s="8">
        <f>'TesGer-Mai'!D23</f>
        <v>396749.49</v>
      </c>
      <c r="F47" s="72" t="s">
        <v>186</v>
      </c>
      <c r="G47" s="72"/>
    </row>
    <row r="48" spans="1:7" x14ac:dyDescent="0.25">
      <c r="A48" s="57" t="s">
        <v>83</v>
      </c>
      <c r="B48" s="57"/>
      <c r="C48" s="9">
        <f>SUM(C22:C47)</f>
        <v>2066839.63</v>
      </c>
      <c r="D48" s="18">
        <f>'TesGer-Mai'!F23</f>
        <v>2066839.63</v>
      </c>
      <c r="E48" s="18">
        <f>+C48-D48</f>
        <v>0</v>
      </c>
      <c r="F48" s="49">
        <v>2066839.63</v>
      </c>
      <c r="G48" s="49">
        <f>+C48-F48</f>
        <v>0</v>
      </c>
    </row>
    <row r="50" spans="1:6" x14ac:dyDescent="0.25">
      <c r="A50" s="3" t="s">
        <v>115</v>
      </c>
    </row>
    <row r="52" spans="1:6" x14ac:dyDescent="0.25">
      <c r="A52" s="2" t="s">
        <v>50</v>
      </c>
      <c r="B52" s="2" t="s">
        <v>51</v>
      </c>
      <c r="C52" s="10" t="s">
        <v>124</v>
      </c>
    </row>
    <row r="53" spans="1:6" x14ac:dyDescent="0.25">
      <c r="A53" s="1" t="s">
        <v>53</v>
      </c>
      <c r="B53" s="1" t="s">
        <v>38</v>
      </c>
      <c r="C53" s="8">
        <v>0</v>
      </c>
      <c r="F53" s="18"/>
    </row>
    <row r="54" spans="1:6" x14ac:dyDescent="0.25">
      <c r="A54" s="1" t="s">
        <v>54</v>
      </c>
      <c r="B54" s="1" t="s">
        <v>39</v>
      </c>
      <c r="C54" s="8">
        <v>0</v>
      </c>
      <c r="F54" s="18"/>
    </row>
    <row r="55" spans="1:6" x14ac:dyDescent="0.25">
      <c r="A55" s="1" t="s">
        <v>55</v>
      </c>
      <c r="B55" s="1" t="s">
        <v>79</v>
      </c>
      <c r="C55" s="8">
        <v>0</v>
      </c>
      <c r="F55" s="18"/>
    </row>
    <row r="56" spans="1:6" x14ac:dyDescent="0.25">
      <c r="A56" s="1" t="s">
        <v>56</v>
      </c>
      <c r="B56" s="1" t="s">
        <v>40</v>
      </c>
      <c r="C56" s="8">
        <v>0</v>
      </c>
      <c r="F56" s="18"/>
    </row>
    <row r="57" spans="1:6" x14ac:dyDescent="0.25">
      <c r="A57" s="1" t="s">
        <v>57</v>
      </c>
      <c r="B57" s="1" t="s">
        <v>41</v>
      </c>
      <c r="C57" s="8">
        <v>0</v>
      </c>
      <c r="F57" s="18"/>
    </row>
    <row r="58" spans="1:6" x14ac:dyDescent="0.25">
      <c r="A58" s="57" t="s">
        <v>83</v>
      </c>
      <c r="B58" s="57"/>
      <c r="C58" s="9">
        <f>SUM(C53:C57)</f>
        <v>0</v>
      </c>
      <c r="D58" s="18">
        <v>0</v>
      </c>
      <c r="E58" s="18">
        <f>+C58-D58</f>
        <v>0</v>
      </c>
    </row>
    <row r="60" spans="1:6" x14ac:dyDescent="0.25">
      <c r="A60" s="3" t="s">
        <v>85</v>
      </c>
    </row>
    <row r="62" spans="1:6" x14ac:dyDescent="0.25">
      <c r="A62" s="2" t="s">
        <v>50</v>
      </c>
      <c r="B62" s="2" t="s">
        <v>51</v>
      </c>
      <c r="C62" s="10" t="s">
        <v>125</v>
      </c>
    </row>
    <row r="63" spans="1:6" x14ac:dyDescent="0.25">
      <c r="A63" s="1" t="s">
        <v>53</v>
      </c>
      <c r="B63" s="1" t="s">
        <v>42</v>
      </c>
      <c r="C63" s="8">
        <v>0</v>
      </c>
    </row>
    <row r="64" spans="1:6" x14ac:dyDescent="0.25">
      <c r="A64" s="1" t="s">
        <v>54</v>
      </c>
      <c r="B64" s="1" t="s">
        <v>43</v>
      </c>
      <c r="C64" s="8">
        <v>0</v>
      </c>
    </row>
    <row r="65" spans="1:6" x14ac:dyDescent="0.25">
      <c r="A65" s="57" t="s">
        <v>83</v>
      </c>
      <c r="B65" s="57"/>
      <c r="C65" s="9">
        <f>SUM(C63:C64)</f>
        <v>0</v>
      </c>
    </row>
    <row r="67" spans="1:6" x14ac:dyDescent="0.25">
      <c r="A67" s="3" t="s">
        <v>86</v>
      </c>
    </row>
    <row r="69" spans="1:6" x14ac:dyDescent="0.25">
      <c r="A69" s="2" t="s">
        <v>50</v>
      </c>
      <c r="B69" s="2" t="s">
        <v>51</v>
      </c>
      <c r="C69" s="10" t="s">
        <v>125</v>
      </c>
    </row>
    <row r="70" spans="1:6" x14ac:dyDescent="0.25">
      <c r="A70" s="1" t="s">
        <v>53</v>
      </c>
      <c r="B70" s="1" t="s">
        <v>87</v>
      </c>
      <c r="C70" s="8">
        <f>'TesGer-Mai'!D24</f>
        <v>9159874.6199999992</v>
      </c>
      <c r="F70" s="18"/>
    </row>
    <row r="71" spans="1:6" x14ac:dyDescent="0.25">
      <c r="A71" s="1" t="s">
        <v>54</v>
      </c>
      <c r="B71" s="1" t="s">
        <v>88</v>
      </c>
      <c r="C71" s="8">
        <f>'TesGer-Mai'!D25</f>
        <v>2070586.08</v>
      </c>
      <c r="F71" s="18"/>
    </row>
    <row r="72" spans="1:6" x14ac:dyDescent="0.25">
      <c r="A72" s="1" t="s">
        <v>55</v>
      </c>
      <c r="B72" s="1" t="s">
        <v>95</v>
      </c>
      <c r="C72" s="8">
        <v>0</v>
      </c>
      <c r="F72" s="18"/>
    </row>
    <row r="73" spans="1:6" x14ac:dyDescent="0.25">
      <c r="A73" s="1" t="s">
        <v>56</v>
      </c>
      <c r="B73" s="1" t="s">
        <v>118</v>
      </c>
      <c r="C73" s="8">
        <v>0</v>
      </c>
      <c r="F73" s="18"/>
    </row>
    <row r="74" spans="1:6" x14ac:dyDescent="0.25">
      <c r="A74" s="57" t="s">
        <v>83</v>
      </c>
      <c r="B74" s="57"/>
      <c r="C74" s="9">
        <f>SUM(C70:C73)</f>
        <v>11230460.699999999</v>
      </c>
      <c r="D74" s="18">
        <f>'TesGer-Mai'!F25</f>
        <v>11230460.699999999</v>
      </c>
      <c r="E74" s="18">
        <f>+D74-C74</f>
        <v>0</v>
      </c>
    </row>
    <row r="76" spans="1:6" x14ac:dyDescent="0.25">
      <c r="A76" s="3" t="s">
        <v>108</v>
      </c>
    </row>
    <row r="78" spans="1:6" x14ac:dyDescent="0.25">
      <c r="A78" s="2" t="s">
        <v>50</v>
      </c>
      <c r="B78" s="2" t="s">
        <v>51</v>
      </c>
      <c r="C78" s="10" t="s">
        <v>125</v>
      </c>
    </row>
    <row r="79" spans="1:6" x14ac:dyDescent="0.25">
      <c r="A79" s="1" t="s">
        <v>53</v>
      </c>
      <c r="B79" s="1" t="s">
        <v>119</v>
      </c>
      <c r="C79" s="8">
        <v>0</v>
      </c>
    </row>
    <row r="80" spans="1:6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67" t="s">
        <v>131</v>
      </c>
      <c r="B84" s="67"/>
      <c r="C84" s="67"/>
    </row>
    <row r="85" spans="1:3" x14ac:dyDescent="0.25">
      <c r="A85" s="55"/>
      <c r="B85" s="56"/>
      <c r="C85" s="56"/>
    </row>
    <row r="86" spans="1:3" x14ac:dyDescent="0.25">
      <c r="A86" s="75"/>
      <c r="B86" s="75"/>
      <c r="C86" s="75"/>
    </row>
  </sheetData>
  <mergeCells count="18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F16:G16"/>
    <mergeCell ref="F47:G47"/>
    <mergeCell ref="A84:C84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pageSetUpPr fitToPage="1"/>
  </sheetPr>
  <dimension ref="A1:G85"/>
  <sheetViews>
    <sheetView showGridLines="0" view="pageBreakPreview" zoomScale="130" zoomScaleNormal="100" zoomScaleSheetLayoutView="130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15.6640625" style="7" customWidth="1"/>
    <col min="4" max="4" width="15.6640625" style="18" customWidth="1"/>
    <col min="5" max="5" width="16.44140625" style="20" customWidth="1"/>
    <col min="6" max="6" width="11.6640625" style="20" bestFit="1" customWidth="1"/>
    <col min="7" max="7" width="10.88671875" style="20" customWidth="1"/>
  </cols>
  <sheetData>
    <row r="1" spans="1:7" x14ac:dyDescent="0.25">
      <c r="A1" s="58" t="s">
        <v>109</v>
      </c>
      <c r="B1" s="58"/>
      <c r="C1" s="58"/>
    </row>
    <row r="3" spans="1:7" x14ac:dyDescent="0.25">
      <c r="A3" s="1" t="s">
        <v>44</v>
      </c>
      <c r="B3" s="59" t="s">
        <v>110</v>
      </c>
      <c r="C3" s="60"/>
    </row>
    <row r="4" spans="1:7" x14ac:dyDescent="0.25">
      <c r="A4" s="1" t="s">
        <v>45</v>
      </c>
      <c r="B4" s="61" t="s">
        <v>111</v>
      </c>
      <c r="C4" s="61"/>
    </row>
    <row r="5" spans="1:7" x14ac:dyDescent="0.25">
      <c r="A5" s="1" t="s">
        <v>46</v>
      </c>
      <c r="B5" s="62" t="s">
        <v>187</v>
      </c>
      <c r="C5" s="61"/>
    </row>
    <row r="6" spans="1:7" x14ac:dyDescent="0.25">
      <c r="A6" s="1" t="s">
        <v>47</v>
      </c>
      <c r="B6" s="61" t="s">
        <v>112</v>
      </c>
      <c r="C6" s="61"/>
    </row>
    <row r="7" spans="1:7" x14ac:dyDescent="0.25">
      <c r="A7" s="1" t="s">
        <v>48</v>
      </c>
      <c r="B7" s="68" t="s">
        <v>192</v>
      </c>
      <c r="C7" s="69"/>
    </row>
    <row r="8" spans="1:7" x14ac:dyDescent="0.25">
      <c r="A8" s="1" t="s">
        <v>49</v>
      </c>
      <c r="B8" s="70">
        <v>44762</v>
      </c>
      <c r="C8" s="61"/>
    </row>
    <row r="10" spans="1:7" x14ac:dyDescent="0.25">
      <c r="A10" s="3" t="s">
        <v>114</v>
      </c>
    </row>
    <row r="12" spans="1:7" x14ac:dyDescent="0.25">
      <c r="A12" s="2" t="s">
        <v>50</v>
      </c>
      <c r="B12" s="2" t="s">
        <v>51</v>
      </c>
      <c r="C12" s="10" t="s">
        <v>125</v>
      </c>
    </row>
    <row r="13" spans="1:7" x14ac:dyDescent="0.25">
      <c r="A13" s="1" t="s">
        <v>53</v>
      </c>
      <c r="B13" s="4" t="s">
        <v>15</v>
      </c>
      <c r="C13" s="9">
        <f>'TesGer-Jun'!D1</f>
        <v>6623823.71</v>
      </c>
    </row>
    <row r="14" spans="1:7" x14ac:dyDescent="0.25">
      <c r="A14" s="1" t="s">
        <v>54</v>
      </c>
      <c r="B14" s="4" t="s">
        <v>16</v>
      </c>
      <c r="C14" s="9">
        <f>'TesGer-Jun'!D2</f>
        <v>1580571.08</v>
      </c>
    </row>
    <row r="15" spans="1:7" x14ac:dyDescent="0.25">
      <c r="A15" s="1" t="s">
        <v>55</v>
      </c>
      <c r="B15" s="4" t="s">
        <v>122</v>
      </c>
      <c r="C15" s="9">
        <f>'TesGer-Jun'!D3</f>
        <v>1216831.3</v>
      </c>
    </row>
    <row r="16" spans="1:7" ht="52.8" x14ac:dyDescent="0.25">
      <c r="A16" s="5" t="s">
        <v>56</v>
      </c>
      <c r="B16" s="4" t="s">
        <v>127</v>
      </c>
      <c r="C16" s="9">
        <v>0</v>
      </c>
      <c r="D16" s="50"/>
      <c r="F16" s="73" t="s">
        <v>186</v>
      </c>
      <c r="G16" s="74"/>
    </row>
    <row r="17" spans="1:7" x14ac:dyDescent="0.25">
      <c r="A17" s="57" t="s">
        <v>83</v>
      </c>
      <c r="B17" s="57"/>
      <c r="C17" s="9">
        <f>SUM(C13:C16)</f>
        <v>9421226.0899999999</v>
      </c>
      <c r="D17" s="18">
        <f>'TesGer-Jun'!F3</f>
        <v>9421226.0899999999</v>
      </c>
      <c r="E17" s="20">
        <f>+C17-D17</f>
        <v>0</v>
      </c>
      <c r="F17" s="49">
        <v>9421226.0899999999</v>
      </c>
      <c r="G17" s="49">
        <f>+C17-F17</f>
        <v>0</v>
      </c>
    </row>
    <row r="19" spans="1:7" x14ac:dyDescent="0.25">
      <c r="A19" s="3" t="s">
        <v>84</v>
      </c>
    </row>
    <row r="21" spans="1:7" x14ac:dyDescent="0.25">
      <c r="A21" s="2" t="s">
        <v>50</v>
      </c>
      <c r="B21" s="2" t="s">
        <v>51</v>
      </c>
      <c r="C21" s="10" t="s">
        <v>124</v>
      </c>
    </row>
    <row r="22" spans="1:7" x14ac:dyDescent="0.25">
      <c r="A22" s="1" t="s">
        <v>53</v>
      </c>
      <c r="B22" s="1" t="s">
        <v>17</v>
      </c>
      <c r="C22" s="8">
        <v>0</v>
      </c>
      <c r="D22" s="23"/>
    </row>
    <row r="23" spans="1:7" x14ac:dyDescent="0.25">
      <c r="A23" s="1" t="s">
        <v>54</v>
      </c>
      <c r="B23" s="1" t="s">
        <v>18</v>
      </c>
      <c r="C23" s="8">
        <f>'TesGer-Jun'!D4</f>
        <v>311743.96000000002</v>
      </c>
      <c r="D23" s="23"/>
    </row>
    <row r="24" spans="1:7" x14ac:dyDescent="0.25">
      <c r="A24" s="1" t="s">
        <v>55</v>
      </c>
      <c r="B24" s="1" t="s">
        <v>19</v>
      </c>
      <c r="C24" s="8">
        <f>'TesGer-Jun'!D5</f>
        <v>49653.78</v>
      </c>
    </row>
    <row r="25" spans="1:7" x14ac:dyDescent="0.25">
      <c r="A25" s="1" t="s">
        <v>56</v>
      </c>
      <c r="B25" s="1" t="s">
        <v>20</v>
      </c>
      <c r="C25" s="8">
        <f>'TesGer-Jun'!D6</f>
        <v>201256.91</v>
      </c>
    </row>
    <row r="26" spans="1:7" x14ac:dyDescent="0.25">
      <c r="A26" s="1" t="s">
        <v>57</v>
      </c>
      <c r="B26" s="1" t="s">
        <v>21</v>
      </c>
      <c r="C26" s="8">
        <f>'TesGer-Jun'!D7</f>
        <v>27395.27</v>
      </c>
      <c r="D26" s="23"/>
    </row>
    <row r="27" spans="1:7" x14ac:dyDescent="0.25">
      <c r="A27" s="1" t="s">
        <v>58</v>
      </c>
      <c r="B27" s="1" t="s">
        <v>80</v>
      </c>
      <c r="C27" s="8">
        <f>'TesGer-Jun'!D8</f>
        <v>8285.53999999999</v>
      </c>
    </row>
    <row r="28" spans="1:7" x14ac:dyDescent="0.25">
      <c r="A28" s="1" t="s">
        <v>59</v>
      </c>
      <c r="B28" s="1" t="s">
        <v>22</v>
      </c>
      <c r="C28" s="8">
        <f>'TesGer-Jun'!D9</f>
        <v>69465.09</v>
      </c>
    </row>
    <row r="29" spans="1:7" x14ac:dyDescent="0.25">
      <c r="A29" s="1" t="s">
        <v>60</v>
      </c>
      <c r="B29" s="1" t="s">
        <v>23</v>
      </c>
      <c r="C29" s="8">
        <f>'TesGer-Jun'!D10</f>
        <v>101611.72</v>
      </c>
    </row>
    <row r="30" spans="1:7" x14ac:dyDescent="0.25">
      <c r="A30" s="1" t="s">
        <v>61</v>
      </c>
      <c r="B30" s="1" t="s">
        <v>24</v>
      </c>
      <c r="C30" s="8">
        <f>'TesGer-Jun'!D11</f>
        <v>25975.1</v>
      </c>
    </row>
    <row r="31" spans="1:7" x14ac:dyDescent="0.25">
      <c r="A31" s="1" t="s">
        <v>62</v>
      </c>
      <c r="B31" s="1" t="s">
        <v>25</v>
      </c>
      <c r="C31" s="8">
        <f>'TesGer-Jun'!D12</f>
        <v>70110.7</v>
      </c>
    </row>
    <row r="32" spans="1:7" x14ac:dyDescent="0.25">
      <c r="A32" s="1" t="s">
        <v>63</v>
      </c>
      <c r="B32" s="1" t="s">
        <v>26</v>
      </c>
      <c r="C32" s="8">
        <f>'TesGer-Jun'!D13</f>
        <v>2517.96</v>
      </c>
    </row>
    <row r="33" spans="1:7" x14ac:dyDescent="0.25">
      <c r="A33" s="1" t="s">
        <v>64</v>
      </c>
      <c r="B33" s="1" t="s">
        <v>27</v>
      </c>
      <c r="C33" s="8">
        <f>'TesGer-Jun'!D14</f>
        <v>16504.419999999998</v>
      </c>
    </row>
    <row r="34" spans="1:7" ht="66" x14ac:dyDescent="0.25">
      <c r="A34" s="5" t="s">
        <v>65</v>
      </c>
      <c r="B34" s="6" t="s">
        <v>128</v>
      </c>
      <c r="C34" s="9">
        <f>'TesGer-Jun'!D15</f>
        <v>44991.37</v>
      </c>
      <c r="D34" s="23"/>
    </row>
    <row r="35" spans="1:7" x14ac:dyDescent="0.25">
      <c r="A35" s="1" t="s">
        <v>66</v>
      </c>
      <c r="B35" s="1" t="s">
        <v>28</v>
      </c>
      <c r="C35" s="8">
        <f>'TesGer-Jun'!D16</f>
        <v>240434.63</v>
      </c>
    </row>
    <row r="36" spans="1:7" x14ac:dyDescent="0.25">
      <c r="A36" s="1" t="s">
        <v>67</v>
      </c>
      <c r="B36" s="1" t="s">
        <v>117</v>
      </c>
      <c r="C36" s="8">
        <f>'TesGer-Jun'!D17</f>
        <v>283360.86</v>
      </c>
    </row>
    <row r="37" spans="1:7" x14ac:dyDescent="0.25">
      <c r="A37" s="1" t="s">
        <v>68</v>
      </c>
      <c r="B37" s="1" t="s">
        <v>29</v>
      </c>
      <c r="C37" s="8">
        <v>0</v>
      </c>
    </row>
    <row r="38" spans="1:7" ht="26.4" x14ac:dyDescent="0.25">
      <c r="A38" s="5" t="s">
        <v>69</v>
      </c>
      <c r="B38" s="11" t="s">
        <v>81</v>
      </c>
      <c r="C38" s="9">
        <f>'TesGer-Jun'!D18</f>
        <v>96775.97</v>
      </c>
    </row>
    <row r="39" spans="1:7" x14ac:dyDescent="0.25">
      <c r="A39" s="1" t="s">
        <v>70</v>
      </c>
      <c r="B39" s="1" t="s">
        <v>30</v>
      </c>
      <c r="C39" s="8">
        <f>'TesGer-Jun'!D19</f>
        <v>0</v>
      </c>
      <c r="E39" s="18"/>
    </row>
    <row r="40" spans="1:7" x14ac:dyDescent="0.25">
      <c r="A40" s="1" t="s">
        <v>71</v>
      </c>
      <c r="B40" s="1" t="s">
        <v>31</v>
      </c>
      <c r="C40" s="8">
        <f>'TesGer-Jun'!D20</f>
        <v>0</v>
      </c>
      <c r="E40" s="18"/>
    </row>
    <row r="41" spans="1:7" x14ac:dyDescent="0.25">
      <c r="A41" s="1" t="s">
        <v>72</v>
      </c>
      <c r="B41" s="1" t="s">
        <v>32</v>
      </c>
      <c r="C41" s="8">
        <v>0</v>
      </c>
      <c r="E41" s="18"/>
    </row>
    <row r="42" spans="1:7" x14ac:dyDescent="0.25">
      <c r="A42" s="1" t="s">
        <v>73</v>
      </c>
      <c r="B42" s="1" t="s">
        <v>33</v>
      </c>
      <c r="C42" s="8">
        <f>'TesGer-Jun'!D21</f>
        <v>10865</v>
      </c>
      <c r="E42" s="18"/>
    </row>
    <row r="43" spans="1:7" x14ac:dyDescent="0.25">
      <c r="A43" s="1" t="s">
        <v>74</v>
      </c>
      <c r="B43" s="1" t="s">
        <v>34</v>
      </c>
      <c r="C43" s="8">
        <f>'TesGer-Jun'!D22</f>
        <v>3932.83</v>
      </c>
      <c r="E43" s="18"/>
    </row>
    <row r="44" spans="1:7" x14ac:dyDescent="0.25">
      <c r="A44" s="1" t="s">
        <v>75</v>
      </c>
      <c r="B44" s="1" t="s">
        <v>35</v>
      </c>
      <c r="C44" s="8">
        <f>'TesGer-Jun'!D23</f>
        <v>20566.2</v>
      </c>
      <c r="E44" s="18"/>
    </row>
    <row r="45" spans="1:7" x14ac:dyDescent="0.25">
      <c r="A45" s="1" t="s">
        <v>76</v>
      </c>
      <c r="B45" s="1" t="s">
        <v>82</v>
      </c>
      <c r="C45" s="8">
        <f>'TesGer-Jun'!D24</f>
        <v>0</v>
      </c>
    </row>
    <row r="46" spans="1:7" x14ac:dyDescent="0.25">
      <c r="A46" s="1" t="s">
        <v>77</v>
      </c>
      <c r="B46" s="1" t="s">
        <v>36</v>
      </c>
      <c r="C46" s="8">
        <v>0</v>
      </c>
    </row>
    <row r="47" spans="1:7" x14ac:dyDescent="0.25">
      <c r="A47" s="1" t="s">
        <v>78</v>
      </c>
      <c r="B47" s="1" t="s">
        <v>37</v>
      </c>
      <c r="C47" s="8">
        <f>'TesGer-Jun'!D25</f>
        <v>503719.63</v>
      </c>
      <c r="F47" s="73" t="s">
        <v>186</v>
      </c>
      <c r="G47" s="74"/>
    </row>
    <row r="48" spans="1:7" x14ac:dyDescent="0.25">
      <c r="A48" s="57" t="s">
        <v>83</v>
      </c>
      <c r="B48" s="57"/>
      <c r="C48" s="9">
        <f>SUM(C22:C47)</f>
        <v>2089166.94</v>
      </c>
      <c r="D48" s="18">
        <f>'TesGer-Jun'!F25</f>
        <v>2089166.94</v>
      </c>
      <c r="E48" s="20">
        <f>+C48-D48</f>
        <v>0</v>
      </c>
      <c r="F48" s="49">
        <v>2089166.94</v>
      </c>
      <c r="G48" s="49">
        <f>+C48-F48</f>
        <v>0</v>
      </c>
    </row>
    <row r="50" spans="1:5" x14ac:dyDescent="0.25">
      <c r="A50" s="3" t="s">
        <v>115</v>
      </c>
    </row>
    <row r="52" spans="1:5" x14ac:dyDescent="0.25">
      <c r="A52" s="2" t="s">
        <v>50</v>
      </c>
      <c r="B52" s="2" t="s">
        <v>51</v>
      </c>
      <c r="C52" s="10" t="s">
        <v>125</v>
      </c>
    </row>
    <row r="53" spans="1:5" x14ac:dyDescent="0.25">
      <c r="A53" s="1" t="s">
        <v>53</v>
      </c>
      <c r="B53" s="1" t="s">
        <v>38</v>
      </c>
      <c r="C53" s="8">
        <v>0</v>
      </c>
    </row>
    <row r="54" spans="1:5" x14ac:dyDescent="0.25">
      <c r="A54" s="1" t="s">
        <v>54</v>
      </c>
      <c r="B54" s="1" t="s">
        <v>39</v>
      </c>
      <c r="C54" s="8">
        <v>0</v>
      </c>
    </row>
    <row r="55" spans="1:5" x14ac:dyDescent="0.25">
      <c r="A55" s="1" t="s">
        <v>55</v>
      </c>
      <c r="B55" s="1" t="s">
        <v>79</v>
      </c>
      <c r="C55" s="8">
        <v>0</v>
      </c>
    </row>
    <row r="56" spans="1:5" x14ac:dyDescent="0.25">
      <c r="A56" s="1" t="s">
        <v>56</v>
      </c>
      <c r="B56" s="1" t="s">
        <v>40</v>
      </c>
      <c r="C56" s="8">
        <v>0</v>
      </c>
    </row>
    <row r="57" spans="1:5" x14ac:dyDescent="0.25">
      <c r="A57" s="1" t="s">
        <v>57</v>
      </c>
      <c r="B57" s="1" t="s">
        <v>41</v>
      </c>
      <c r="C57" s="8">
        <v>0</v>
      </c>
    </row>
    <row r="58" spans="1:5" x14ac:dyDescent="0.25">
      <c r="A58" s="57" t="s">
        <v>83</v>
      </c>
      <c r="B58" s="57"/>
      <c r="C58" s="9">
        <f>SUM(C53:C57)</f>
        <v>0</v>
      </c>
      <c r="D58" s="18">
        <v>0</v>
      </c>
      <c r="E58" s="20">
        <f>+C58-D58</f>
        <v>0</v>
      </c>
    </row>
    <row r="60" spans="1:5" x14ac:dyDescent="0.25">
      <c r="A60" s="3" t="s">
        <v>85</v>
      </c>
    </row>
    <row r="62" spans="1:5" x14ac:dyDescent="0.25">
      <c r="A62" s="2" t="s">
        <v>50</v>
      </c>
      <c r="B62" s="2" t="s">
        <v>51</v>
      </c>
      <c r="C62" s="10" t="s">
        <v>124</v>
      </c>
    </row>
    <row r="63" spans="1:5" x14ac:dyDescent="0.25">
      <c r="A63" s="1" t="s">
        <v>53</v>
      </c>
      <c r="B63" s="1" t="s">
        <v>42</v>
      </c>
      <c r="C63" s="8">
        <v>0</v>
      </c>
    </row>
    <row r="64" spans="1:5" x14ac:dyDescent="0.25">
      <c r="A64" s="1" t="s">
        <v>54</v>
      </c>
      <c r="B64" s="1" t="s">
        <v>43</v>
      </c>
      <c r="C64" s="8">
        <v>0</v>
      </c>
    </row>
    <row r="65" spans="1:5" x14ac:dyDescent="0.25">
      <c r="A65" s="57" t="s">
        <v>83</v>
      </c>
      <c r="B65" s="57"/>
      <c r="C65" s="9">
        <f>SUM(C63:C64)</f>
        <v>0</v>
      </c>
      <c r="D65" s="18">
        <v>0</v>
      </c>
      <c r="E65" s="20">
        <f>+C65-D65</f>
        <v>0</v>
      </c>
    </row>
    <row r="67" spans="1:5" x14ac:dyDescent="0.25">
      <c r="A67" s="3" t="s">
        <v>86</v>
      </c>
    </row>
    <row r="69" spans="1:5" x14ac:dyDescent="0.25">
      <c r="A69" s="2" t="s">
        <v>50</v>
      </c>
      <c r="B69" s="2" t="s">
        <v>51</v>
      </c>
      <c r="C69" s="10" t="s">
        <v>124</v>
      </c>
    </row>
    <row r="70" spans="1:5" x14ac:dyDescent="0.25">
      <c r="A70" s="1" t="s">
        <v>53</v>
      </c>
      <c r="B70" s="1" t="s">
        <v>87</v>
      </c>
      <c r="C70" s="8">
        <f>'TesGer-Jun'!D26</f>
        <v>9430197.8200000003</v>
      </c>
    </row>
    <row r="71" spans="1:5" x14ac:dyDescent="0.25">
      <c r="A71" s="1" t="s">
        <v>54</v>
      </c>
      <c r="B71" s="1" t="s">
        <v>88</v>
      </c>
      <c r="C71" s="8">
        <f>'TesGer-Jun'!D27</f>
        <v>2194306.54</v>
      </c>
    </row>
    <row r="72" spans="1:5" x14ac:dyDescent="0.25">
      <c r="A72" s="1" t="s">
        <v>55</v>
      </c>
      <c r="B72" s="1" t="s">
        <v>95</v>
      </c>
      <c r="C72" s="8">
        <f>'TesGer-Jun'!D28</f>
        <v>127000</v>
      </c>
    </row>
    <row r="73" spans="1:5" x14ac:dyDescent="0.25">
      <c r="A73" s="1" t="s">
        <v>56</v>
      </c>
      <c r="B73" s="1" t="s">
        <v>118</v>
      </c>
      <c r="C73" s="8">
        <v>0</v>
      </c>
    </row>
    <row r="74" spans="1:5" x14ac:dyDescent="0.25">
      <c r="A74" s="57" t="s">
        <v>83</v>
      </c>
      <c r="B74" s="57"/>
      <c r="C74" s="9">
        <f>SUM(C70:C73)</f>
        <v>11751504.359999999</v>
      </c>
      <c r="D74" s="18">
        <f>'TesGer-Jun'!F28</f>
        <v>11751504.359999999</v>
      </c>
      <c r="E74" s="20">
        <f>+D74-C74</f>
        <v>0</v>
      </c>
    </row>
    <row r="76" spans="1:5" x14ac:dyDescent="0.25">
      <c r="A76" s="3" t="s">
        <v>108</v>
      </c>
    </row>
    <row r="78" spans="1:5" x14ac:dyDescent="0.25">
      <c r="A78" s="2" t="s">
        <v>50</v>
      </c>
      <c r="B78" s="2" t="s">
        <v>51</v>
      </c>
      <c r="C78" s="10" t="s">
        <v>125</v>
      </c>
    </row>
    <row r="79" spans="1:5" x14ac:dyDescent="0.25">
      <c r="A79" s="1" t="s">
        <v>53</v>
      </c>
      <c r="B79" s="1" t="s">
        <v>119</v>
      </c>
      <c r="C79" s="8">
        <v>0</v>
      </c>
    </row>
    <row r="80" spans="1:5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67" t="s">
        <v>131</v>
      </c>
      <c r="B84" s="67"/>
      <c r="C84" s="67"/>
    </row>
    <row r="85" spans="1:3" x14ac:dyDescent="0.25">
      <c r="A85" s="55"/>
      <c r="B85" s="56"/>
      <c r="C85" s="56"/>
    </row>
  </sheetData>
  <mergeCells count="17">
    <mergeCell ref="A17:B17"/>
    <mergeCell ref="F16:G16"/>
    <mergeCell ref="F47:G47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pageSetUpPr fitToPage="1"/>
  </sheetPr>
  <dimension ref="A1:G84"/>
  <sheetViews>
    <sheetView showGridLines="0" view="pageBreakPreview" topLeftCell="A38" zoomScale="130" zoomScaleNormal="115" zoomScaleSheetLayoutView="130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17.6640625" style="7" bestFit="1" customWidth="1"/>
    <col min="4" max="4" width="15.6640625" style="18" customWidth="1"/>
    <col min="5" max="5" width="16.44140625" style="20" customWidth="1"/>
    <col min="6" max="6" width="11.6640625" style="20" bestFit="1" customWidth="1"/>
    <col min="7" max="7" width="10.88671875" style="20" customWidth="1"/>
  </cols>
  <sheetData>
    <row r="1" spans="1:7" x14ac:dyDescent="0.25">
      <c r="A1" s="58" t="s">
        <v>109</v>
      </c>
      <c r="B1" s="58"/>
      <c r="C1" s="58"/>
    </row>
    <row r="3" spans="1:7" x14ac:dyDescent="0.25">
      <c r="A3" s="1" t="s">
        <v>44</v>
      </c>
      <c r="B3" s="59" t="s">
        <v>110</v>
      </c>
      <c r="C3" s="60"/>
    </row>
    <row r="4" spans="1:7" x14ac:dyDescent="0.25">
      <c r="A4" s="1" t="s">
        <v>45</v>
      </c>
      <c r="B4" s="61" t="s">
        <v>111</v>
      </c>
      <c r="C4" s="61"/>
    </row>
    <row r="5" spans="1:7" x14ac:dyDescent="0.25">
      <c r="A5" s="1" t="s">
        <v>46</v>
      </c>
      <c r="B5" s="62" t="s">
        <v>187</v>
      </c>
      <c r="C5" s="61"/>
    </row>
    <row r="6" spans="1:7" x14ac:dyDescent="0.25">
      <c r="A6" s="1" t="s">
        <v>47</v>
      </c>
      <c r="B6" s="61" t="s">
        <v>112</v>
      </c>
      <c r="C6" s="61"/>
    </row>
    <row r="7" spans="1:7" x14ac:dyDescent="0.25">
      <c r="A7" s="1" t="s">
        <v>48</v>
      </c>
      <c r="B7" s="69" t="s">
        <v>194</v>
      </c>
      <c r="C7" s="69"/>
    </row>
    <row r="8" spans="1:7" x14ac:dyDescent="0.25">
      <c r="A8" s="1" t="s">
        <v>49</v>
      </c>
      <c r="B8" s="70">
        <v>44792</v>
      </c>
      <c r="C8" s="61"/>
    </row>
    <row r="10" spans="1:7" x14ac:dyDescent="0.25">
      <c r="A10" s="3" t="s">
        <v>114</v>
      </c>
    </row>
    <row r="12" spans="1:7" x14ac:dyDescent="0.25">
      <c r="A12" s="2" t="s">
        <v>50</v>
      </c>
      <c r="B12" s="2" t="s">
        <v>51</v>
      </c>
      <c r="C12" s="10" t="s">
        <v>125</v>
      </c>
    </row>
    <row r="13" spans="1:7" x14ac:dyDescent="0.25">
      <c r="A13" s="1" t="s">
        <v>53</v>
      </c>
      <c r="B13" s="4" t="s">
        <v>15</v>
      </c>
      <c r="C13" s="9">
        <f>'TesGer-Jul'!D1</f>
        <v>6554395.5099999998</v>
      </c>
    </row>
    <row r="14" spans="1:7" x14ac:dyDescent="0.25">
      <c r="A14" s="1" t="s">
        <v>54</v>
      </c>
      <c r="B14" s="4" t="s">
        <v>16</v>
      </c>
      <c r="C14" s="9">
        <f>'TesGer-Jul'!D2</f>
        <v>1620099.09</v>
      </c>
    </row>
    <row r="15" spans="1:7" x14ac:dyDescent="0.25">
      <c r="A15" s="1" t="s">
        <v>55</v>
      </c>
      <c r="B15" s="4" t="s">
        <v>122</v>
      </c>
      <c r="C15" s="9">
        <f>'TesGer-Jul'!D3</f>
        <v>1202043.24</v>
      </c>
    </row>
    <row r="16" spans="1:7" ht="52.8" x14ac:dyDescent="0.25">
      <c r="A16" s="5" t="s">
        <v>56</v>
      </c>
      <c r="B16" s="4" t="s">
        <v>127</v>
      </c>
      <c r="C16" s="9">
        <v>0</v>
      </c>
      <c r="D16" s="50"/>
      <c r="F16" s="73" t="s">
        <v>186</v>
      </c>
      <c r="G16" s="74"/>
    </row>
    <row r="17" spans="1:7" x14ac:dyDescent="0.25">
      <c r="A17" s="57" t="s">
        <v>83</v>
      </c>
      <c r="B17" s="57"/>
      <c r="C17" s="9">
        <f>SUM(C13:C16)</f>
        <v>9376537.8399999999</v>
      </c>
      <c r="D17" s="18">
        <f>'TesGer-Jul'!E3</f>
        <v>9376537.8399999999</v>
      </c>
      <c r="E17" s="20">
        <f>+C17-D17</f>
        <v>0</v>
      </c>
      <c r="F17" s="49">
        <v>9376537.8399999999</v>
      </c>
      <c r="G17" s="49">
        <f>+C17-F17</f>
        <v>0</v>
      </c>
    </row>
    <row r="19" spans="1:7" x14ac:dyDescent="0.25">
      <c r="A19" s="3" t="s">
        <v>84</v>
      </c>
    </row>
    <row r="21" spans="1:7" x14ac:dyDescent="0.25">
      <c r="A21" s="2" t="s">
        <v>50</v>
      </c>
      <c r="B21" s="2" t="s">
        <v>51</v>
      </c>
      <c r="C21" s="10" t="s">
        <v>124</v>
      </c>
    </row>
    <row r="22" spans="1:7" x14ac:dyDescent="0.25">
      <c r="A22" s="1" t="s">
        <v>53</v>
      </c>
      <c r="B22" s="1" t="s">
        <v>17</v>
      </c>
      <c r="C22" s="8">
        <v>0</v>
      </c>
      <c r="D22" s="23"/>
    </row>
    <row r="23" spans="1:7" x14ac:dyDescent="0.25">
      <c r="A23" s="1" t="s">
        <v>54</v>
      </c>
      <c r="B23" s="1" t="s">
        <v>18</v>
      </c>
      <c r="C23" s="8">
        <f>'TesGer-Jul'!D4</f>
        <v>305953.02</v>
      </c>
      <c r="D23" s="23"/>
    </row>
    <row r="24" spans="1:7" x14ac:dyDescent="0.25">
      <c r="A24" s="1" t="s">
        <v>55</v>
      </c>
      <c r="B24" s="1" t="s">
        <v>19</v>
      </c>
      <c r="C24" s="8">
        <f>'TesGer-Jul'!D5</f>
        <v>48934.16</v>
      </c>
    </row>
    <row r="25" spans="1:7" x14ac:dyDescent="0.25">
      <c r="A25" s="1" t="s">
        <v>56</v>
      </c>
      <c r="B25" s="1" t="s">
        <v>20</v>
      </c>
      <c r="C25" s="8">
        <f>'TesGer-Jul'!D6</f>
        <v>437015.33</v>
      </c>
    </row>
    <row r="26" spans="1:7" x14ac:dyDescent="0.25">
      <c r="A26" s="1" t="s">
        <v>57</v>
      </c>
      <c r="B26" s="1" t="s">
        <v>21</v>
      </c>
      <c r="C26" s="8">
        <f>'TesGer-Jul'!D7</f>
        <v>69051.460000000006</v>
      </c>
      <c r="D26" s="23"/>
    </row>
    <row r="27" spans="1:7" x14ac:dyDescent="0.25">
      <c r="A27" s="1" t="s">
        <v>58</v>
      </c>
      <c r="B27" s="1" t="s">
        <v>80</v>
      </c>
      <c r="C27" s="8">
        <f>'TesGer-Jul'!D8</f>
        <v>8732.6000000000095</v>
      </c>
    </row>
    <row r="28" spans="1:7" x14ac:dyDescent="0.25">
      <c r="A28" s="1" t="s">
        <v>59</v>
      </c>
      <c r="B28" s="1" t="s">
        <v>22</v>
      </c>
      <c r="C28" s="8">
        <f>'TesGer-Jul'!D9</f>
        <v>70865.75</v>
      </c>
    </row>
    <row r="29" spans="1:7" x14ac:dyDescent="0.25">
      <c r="A29" s="1" t="s">
        <v>60</v>
      </c>
      <c r="B29" s="1" t="s">
        <v>23</v>
      </c>
      <c r="C29" s="8">
        <f>'TesGer-Jul'!D10</f>
        <v>103969.42</v>
      </c>
    </row>
    <row r="30" spans="1:7" x14ac:dyDescent="0.25">
      <c r="A30" s="1" t="s">
        <v>61</v>
      </c>
      <c r="B30" s="1" t="s">
        <v>24</v>
      </c>
      <c r="C30" s="8">
        <f>'TesGer-Jul'!D11</f>
        <v>17156.96</v>
      </c>
    </row>
    <row r="31" spans="1:7" x14ac:dyDescent="0.25">
      <c r="A31" s="1" t="s">
        <v>62</v>
      </c>
      <c r="B31" s="1" t="s">
        <v>25</v>
      </c>
      <c r="C31" s="8">
        <f>'TesGer-Jul'!D12</f>
        <v>70141.31</v>
      </c>
    </row>
    <row r="32" spans="1:7" x14ac:dyDescent="0.25">
      <c r="A32" s="1" t="s">
        <v>63</v>
      </c>
      <c r="B32" s="1" t="s">
        <v>26</v>
      </c>
      <c r="C32" s="8">
        <f>'TesGer-Jul'!D13</f>
        <v>5504.29</v>
      </c>
    </row>
    <row r="33" spans="1:7" x14ac:dyDescent="0.25">
      <c r="A33" s="1" t="s">
        <v>64</v>
      </c>
      <c r="B33" s="1" t="s">
        <v>27</v>
      </c>
      <c r="C33" s="8">
        <f>'TesGer-Jul'!D14</f>
        <v>30120.26</v>
      </c>
    </row>
    <row r="34" spans="1:7" ht="66" x14ac:dyDescent="0.25">
      <c r="A34" s="5" t="s">
        <v>65</v>
      </c>
      <c r="B34" s="6" t="s">
        <v>128</v>
      </c>
      <c r="C34" s="9">
        <f>'TesGer-Jul'!D15</f>
        <v>40874.92</v>
      </c>
      <c r="D34" s="23"/>
    </row>
    <row r="35" spans="1:7" x14ac:dyDescent="0.25">
      <c r="A35" s="1" t="s">
        <v>66</v>
      </c>
      <c r="B35" s="1" t="s">
        <v>28</v>
      </c>
      <c r="C35" s="8">
        <f>'TesGer-Jul'!D16</f>
        <v>212895.41</v>
      </c>
    </row>
    <row r="36" spans="1:7" x14ac:dyDescent="0.25">
      <c r="A36" s="1" t="s">
        <v>67</v>
      </c>
      <c r="B36" s="1" t="s">
        <v>117</v>
      </c>
      <c r="C36" s="8">
        <f>'TesGer-Jul'!D17</f>
        <v>334104.56</v>
      </c>
    </row>
    <row r="37" spans="1:7" x14ac:dyDescent="0.25">
      <c r="A37" s="1" t="s">
        <v>68</v>
      </c>
      <c r="B37" s="1" t="s">
        <v>29</v>
      </c>
      <c r="C37" s="8">
        <v>0</v>
      </c>
    </row>
    <row r="38" spans="1:7" ht="26.4" x14ac:dyDescent="0.25">
      <c r="A38" s="5" t="s">
        <v>69</v>
      </c>
      <c r="B38" s="11" t="s">
        <v>81</v>
      </c>
      <c r="C38" s="9">
        <f>'TesGer-Jul'!D18</f>
        <v>87501.74</v>
      </c>
    </row>
    <row r="39" spans="1:7" x14ac:dyDescent="0.25">
      <c r="A39" s="1" t="s">
        <v>70</v>
      </c>
      <c r="B39" s="1" t="s">
        <v>30</v>
      </c>
      <c r="C39" s="8">
        <f>'TesGer-Jul'!D19</f>
        <v>8091.9</v>
      </c>
      <c r="E39" s="18"/>
    </row>
    <row r="40" spans="1:7" x14ac:dyDescent="0.25">
      <c r="A40" s="1" t="s">
        <v>71</v>
      </c>
      <c r="B40" s="1" t="s">
        <v>31</v>
      </c>
      <c r="C40" s="8">
        <f>'TesGer-Jul'!D20</f>
        <v>0</v>
      </c>
      <c r="E40" s="18"/>
    </row>
    <row r="41" spans="1:7" x14ac:dyDescent="0.25">
      <c r="A41" s="1" t="s">
        <v>72</v>
      </c>
      <c r="B41" s="1" t="s">
        <v>32</v>
      </c>
      <c r="C41" s="8">
        <v>0</v>
      </c>
      <c r="E41" s="18"/>
    </row>
    <row r="42" spans="1:7" x14ac:dyDescent="0.25">
      <c r="A42" s="1" t="s">
        <v>73</v>
      </c>
      <c r="B42" s="1" t="s">
        <v>33</v>
      </c>
      <c r="C42" s="8">
        <f>'TesGer-Jul'!D21</f>
        <v>0</v>
      </c>
      <c r="E42" s="18"/>
    </row>
    <row r="43" spans="1:7" x14ac:dyDescent="0.25">
      <c r="A43" s="1" t="s">
        <v>74</v>
      </c>
      <c r="B43" s="1" t="s">
        <v>34</v>
      </c>
      <c r="C43" s="8">
        <f>'TesGer-Jul'!D22</f>
        <v>3463.04</v>
      </c>
      <c r="E43" s="18"/>
    </row>
    <row r="44" spans="1:7" x14ac:dyDescent="0.25">
      <c r="A44" s="1" t="s">
        <v>75</v>
      </c>
      <c r="B44" s="1" t="s">
        <v>35</v>
      </c>
      <c r="C44" s="8">
        <f>'TesGer-Jul'!D23</f>
        <v>0</v>
      </c>
      <c r="E44" s="18"/>
    </row>
    <row r="45" spans="1:7" x14ac:dyDescent="0.25">
      <c r="A45" s="1" t="s">
        <v>76</v>
      </c>
      <c r="B45" s="1" t="s">
        <v>82</v>
      </c>
      <c r="C45" s="8">
        <f>'TesGer-Jul'!D24</f>
        <v>16050.81</v>
      </c>
    </row>
    <row r="46" spans="1:7" x14ac:dyDescent="0.25">
      <c r="A46" s="1" t="s">
        <v>77</v>
      </c>
      <c r="B46" s="1" t="s">
        <v>36</v>
      </c>
      <c r="C46" s="8">
        <v>0</v>
      </c>
    </row>
    <row r="47" spans="1:7" x14ac:dyDescent="0.25">
      <c r="A47" s="1" t="s">
        <v>78</v>
      </c>
      <c r="B47" s="1" t="s">
        <v>37</v>
      </c>
      <c r="C47" s="8">
        <f>'TesGer-Jul'!D25</f>
        <v>352851.42</v>
      </c>
      <c r="F47" s="73" t="s">
        <v>186</v>
      </c>
      <c r="G47" s="74"/>
    </row>
    <row r="48" spans="1:7" x14ac:dyDescent="0.25">
      <c r="A48" s="57" t="s">
        <v>83</v>
      </c>
      <c r="B48" s="57"/>
      <c r="C48" s="9">
        <f>SUM(C22:C47)</f>
        <v>2223278.36</v>
      </c>
      <c r="D48" s="18">
        <f>'TesGer-Jul'!E25</f>
        <v>2223278.36</v>
      </c>
      <c r="E48" s="20">
        <f>+C48-D48</f>
        <v>0</v>
      </c>
      <c r="F48" s="49">
        <v>2223278.36</v>
      </c>
      <c r="G48" s="49">
        <f>+C48-F48</f>
        <v>0</v>
      </c>
    </row>
    <row r="50" spans="1:5" x14ac:dyDescent="0.25">
      <c r="A50" s="3" t="s">
        <v>115</v>
      </c>
    </row>
    <row r="52" spans="1:5" x14ac:dyDescent="0.25">
      <c r="A52" s="2" t="s">
        <v>50</v>
      </c>
      <c r="B52" s="2" t="s">
        <v>51</v>
      </c>
      <c r="C52" s="10" t="s">
        <v>125</v>
      </c>
    </row>
    <row r="53" spans="1:5" x14ac:dyDescent="0.25">
      <c r="A53" s="1" t="s">
        <v>53</v>
      </c>
      <c r="B53" s="1" t="s">
        <v>38</v>
      </c>
      <c r="C53" s="8">
        <v>0</v>
      </c>
    </row>
    <row r="54" spans="1:5" x14ac:dyDescent="0.25">
      <c r="A54" s="1" t="s">
        <v>54</v>
      </c>
      <c r="B54" s="1" t="s">
        <v>39</v>
      </c>
      <c r="C54" s="8">
        <v>0</v>
      </c>
    </row>
    <row r="55" spans="1:5" x14ac:dyDescent="0.25">
      <c r="A55" s="1" t="s">
        <v>55</v>
      </c>
      <c r="B55" s="1" t="s">
        <v>79</v>
      </c>
      <c r="C55" s="8">
        <v>0</v>
      </c>
    </row>
    <row r="56" spans="1:5" x14ac:dyDescent="0.25">
      <c r="A56" s="1" t="s">
        <v>56</v>
      </c>
      <c r="B56" s="1" t="s">
        <v>40</v>
      </c>
      <c r="C56" s="8">
        <v>0</v>
      </c>
    </row>
    <row r="57" spans="1:5" x14ac:dyDescent="0.25">
      <c r="A57" s="1" t="s">
        <v>57</v>
      </c>
      <c r="B57" s="1" t="s">
        <v>41</v>
      </c>
      <c r="C57" s="8">
        <v>0</v>
      </c>
    </row>
    <row r="58" spans="1:5" x14ac:dyDescent="0.25">
      <c r="A58" s="57" t="s">
        <v>83</v>
      </c>
      <c r="B58" s="57"/>
      <c r="C58" s="9">
        <f>SUM(C53:C57)</f>
        <v>0</v>
      </c>
      <c r="D58" s="18">
        <v>0</v>
      </c>
      <c r="E58" s="20">
        <f>+C58-D58</f>
        <v>0</v>
      </c>
    </row>
    <row r="60" spans="1:5" x14ac:dyDescent="0.25">
      <c r="A60" s="3" t="s">
        <v>85</v>
      </c>
    </row>
    <row r="62" spans="1:5" x14ac:dyDescent="0.25">
      <c r="A62" s="2" t="s">
        <v>50</v>
      </c>
      <c r="B62" s="2" t="s">
        <v>51</v>
      </c>
      <c r="C62" s="10" t="s">
        <v>124</v>
      </c>
    </row>
    <row r="63" spans="1:5" x14ac:dyDescent="0.25">
      <c r="A63" s="1" t="s">
        <v>53</v>
      </c>
      <c r="B63" s="1" t="s">
        <v>42</v>
      </c>
      <c r="C63" s="8">
        <v>0</v>
      </c>
    </row>
    <row r="64" spans="1:5" x14ac:dyDescent="0.25">
      <c r="A64" s="1" t="s">
        <v>54</v>
      </c>
      <c r="B64" s="1" t="s">
        <v>43</v>
      </c>
      <c r="C64" s="8">
        <v>0</v>
      </c>
    </row>
    <row r="65" spans="1:5" x14ac:dyDescent="0.25">
      <c r="A65" s="57" t="s">
        <v>83</v>
      </c>
      <c r="B65" s="57"/>
      <c r="C65" s="9">
        <f>SUM(C63:C64)</f>
        <v>0</v>
      </c>
      <c r="D65" s="18">
        <v>0</v>
      </c>
      <c r="E65" s="20">
        <f>+C65-D65</f>
        <v>0</v>
      </c>
    </row>
    <row r="67" spans="1:5" x14ac:dyDescent="0.25">
      <c r="A67" s="3" t="s">
        <v>86</v>
      </c>
    </row>
    <row r="69" spans="1:5" x14ac:dyDescent="0.25">
      <c r="A69" s="2" t="s">
        <v>50</v>
      </c>
      <c r="B69" s="2" t="s">
        <v>51</v>
      </c>
      <c r="C69" s="10" t="s">
        <v>125</v>
      </c>
    </row>
    <row r="70" spans="1:5" x14ac:dyDescent="0.25">
      <c r="A70" s="1" t="s">
        <v>53</v>
      </c>
      <c r="B70" s="1" t="s">
        <v>87</v>
      </c>
      <c r="C70" s="8">
        <f>'TesGer-Jul'!D26</f>
        <v>9372061.8200000096</v>
      </c>
    </row>
    <row r="71" spans="1:5" x14ac:dyDescent="0.25">
      <c r="A71" s="1" t="s">
        <v>54</v>
      </c>
      <c r="B71" s="1" t="s">
        <v>88</v>
      </c>
      <c r="C71" s="8">
        <f>'TesGer-Jul'!D27</f>
        <v>2499058.5499999998</v>
      </c>
    </row>
    <row r="72" spans="1:5" x14ac:dyDescent="0.25">
      <c r="A72" s="1" t="s">
        <v>55</v>
      </c>
      <c r="B72" s="1" t="s">
        <v>95</v>
      </c>
      <c r="C72" s="8">
        <f>'TesGer-Jul'!D28</f>
        <v>0</v>
      </c>
    </row>
    <row r="73" spans="1:5" x14ac:dyDescent="0.25">
      <c r="A73" s="1" t="s">
        <v>56</v>
      </c>
      <c r="B73" s="1" t="s">
        <v>118</v>
      </c>
      <c r="C73" s="8">
        <f>'Financeiro - Access'!K5</f>
        <v>0</v>
      </c>
    </row>
    <row r="74" spans="1:5" x14ac:dyDescent="0.25">
      <c r="A74" s="57" t="s">
        <v>83</v>
      </c>
      <c r="B74" s="57"/>
      <c r="C74" s="9">
        <f>SUM(C70:C73)</f>
        <v>11871120.370000008</v>
      </c>
      <c r="D74" s="18">
        <f>'TesGer-Jul'!E28</f>
        <v>11871120.370000008</v>
      </c>
      <c r="E74" s="20">
        <f>+D74-C74</f>
        <v>0</v>
      </c>
    </row>
    <row r="76" spans="1:5" x14ac:dyDescent="0.25">
      <c r="A76" s="3" t="s">
        <v>108</v>
      </c>
    </row>
    <row r="78" spans="1:5" x14ac:dyDescent="0.25">
      <c r="A78" s="2" t="s">
        <v>50</v>
      </c>
      <c r="B78" s="2" t="s">
        <v>51</v>
      </c>
      <c r="C78" s="10" t="s">
        <v>124</v>
      </c>
    </row>
    <row r="79" spans="1:5" x14ac:dyDescent="0.25">
      <c r="A79" s="1" t="s">
        <v>53</v>
      </c>
      <c r="B79" s="1" t="s">
        <v>119</v>
      </c>
      <c r="C79" s="8">
        <v>0</v>
      </c>
    </row>
    <row r="80" spans="1:5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67" t="s">
        <v>131</v>
      </c>
      <c r="B84" s="67"/>
      <c r="C84" s="67"/>
    </row>
  </sheetData>
  <mergeCells count="16">
    <mergeCell ref="A1:C1"/>
    <mergeCell ref="B3:C3"/>
    <mergeCell ref="B4:C4"/>
    <mergeCell ref="B5:C5"/>
    <mergeCell ref="B6:C6"/>
    <mergeCell ref="A84:C84"/>
    <mergeCell ref="A83:B83"/>
    <mergeCell ref="A48:B48"/>
    <mergeCell ref="A58:B58"/>
    <mergeCell ref="A65:B65"/>
    <mergeCell ref="A74:B74"/>
    <mergeCell ref="F16:G16"/>
    <mergeCell ref="F47:G47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pageSetUpPr fitToPage="1"/>
  </sheetPr>
  <dimension ref="A1:G84"/>
  <sheetViews>
    <sheetView showGridLines="0" view="pageBreakPreview" zoomScale="130" zoomScaleNormal="100" zoomScaleSheetLayoutView="130" workbookViewId="0">
      <selection activeCell="D18" sqref="D18"/>
    </sheetView>
  </sheetViews>
  <sheetFormatPr defaultRowHeight="13.2" x14ac:dyDescent="0.25"/>
  <cols>
    <col min="1" max="1" width="25.6640625" customWidth="1"/>
    <col min="2" max="2" width="70.6640625" customWidth="1"/>
    <col min="3" max="3" width="15.6640625" style="7" customWidth="1"/>
    <col min="4" max="4" width="14.6640625" style="18" bestFit="1" customWidth="1"/>
    <col min="5" max="5" width="16.5546875" style="18" bestFit="1" customWidth="1"/>
    <col min="6" max="6" width="11.6640625" style="20" bestFit="1" customWidth="1"/>
    <col min="7" max="7" width="10.109375" style="20" bestFit="1" customWidth="1"/>
  </cols>
  <sheetData>
    <row r="1" spans="1:7" x14ac:dyDescent="0.25">
      <c r="A1" s="58" t="s">
        <v>109</v>
      </c>
      <c r="B1" s="58"/>
      <c r="C1" s="58"/>
    </row>
    <row r="3" spans="1:7" x14ac:dyDescent="0.25">
      <c r="A3" s="1" t="s">
        <v>44</v>
      </c>
      <c r="B3" s="59" t="s">
        <v>110</v>
      </c>
      <c r="C3" s="60"/>
    </row>
    <row r="4" spans="1:7" x14ac:dyDescent="0.25">
      <c r="A4" s="1" t="s">
        <v>45</v>
      </c>
      <c r="B4" s="61" t="s">
        <v>111</v>
      </c>
      <c r="C4" s="61"/>
    </row>
    <row r="5" spans="1:7" x14ac:dyDescent="0.25">
      <c r="A5" s="1" t="s">
        <v>46</v>
      </c>
      <c r="B5" s="62" t="s">
        <v>187</v>
      </c>
      <c r="C5" s="61"/>
    </row>
    <row r="6" spans="1:7" x14ac:dyDescent="0.25">
      <c r="A6" s="1" t="s">
        <v>47</v>
      </c>
      <c r="B6" s="61" t="s">
        <v>112</v>
      </c>
      <c r="C6" s="61"/>
    </row>
    <row r="7" spans="1:7" x14ac:dyDescent="0.25">
      <c r="A7" s="1" t="s">
        <v>48</v>
      </c>
      <c r="B7" s="63" t="s">
        <v>195</v>
      </c>
      <c r="C7" s="64"/>
    </row>
    <row r="8" spans="1:7" x14ac:dyDescent="0.25">
      <c r="A8" s="1" t="s">
        <v>49</v>
      </c>
      <c r="B8" s="65">
        <v>44824</v>
      </c>
      <c r="C8" s="60"/>
    </row>
    <row r="10" spans="1:7" x14ac:dyDescent="0.25">
      <c r="A10" s="3" t="s">
        <v>114</v>
      </c>
    </row>
    <row r="12" spans="1:7" x14ac:dyDescent="0.25">
      <c r="A12" s="2" t="s">
        <v>50</v>
      </c>
      <c r="B12" s="2" t="s">
        <v>51</v>
      </c>
      <c r="C12" s="10" t="s">
        <v>125</v>
      </c>
    </row>
    <row r="13" spans="1:7" x14ac:dyDescent="0.25">
      <c r="A13" s="1" t="s">
        <v>53</v>
      </c>
      <c r="B13" s="4" t="s">
        <v>15</v>
      </c>
      <c r="C13" s="9">
        <f>'TesGer-Ago'!D1</f>
        <v>6676533.04</v>
      </c>
    </row>
    <row r="14" spans="1:7" x14ac:dyDescent="0.25">
      <c r="A14" s="1" t="s">
        <v>54</v>
      </c>
      <c r="B14" s="4" t="s">
        <v>16</v>
      </c>
      <c r="C14" s="9">
        <f>'TesGer-Ago'!D2</f>
        <v>1593246.23</v>
      </c>
    </row>
    <row r="15" spans="1:7" x14ac:dyDescent="0.25">
      <c r="A15" s="1" t="s">
        <v>55</v>
      </c>
      <c r="B15" s="4" t="s">
        <v>122</v>
      </c>
      <c r="C15" s="9">
        <f>'TesGer-Ago'!D3</f>
        <v>1224127.8600000001</v>
      </c>
    </row>
    <row r="16" spans="1:7" ht="52.8" x14ac:dyDescent="0.25">
      <c r="A16" s="5" t="s">
        <v>56</v>
      </c>
      <c r="B16" s="4" t="s">
        <v>127</v>
      </c>
      <c r="C16" s="9">
        <v>191025.98</v>
      </c>
      <c r="F16" s="73" t="s">
        <v>186</v>
      </c>
      <c r="G16" s="74"/>
    </row>
    <row r="17" spans="1:7" x14ac:dyDescent="0.25">
      <c r="A17" s="57" t="s">
        <v>83</v>
      </c>
      <c r="B17" s="57"/>
      <c r="C17" s="9">
        <f>SUM(C13:C16)</f>
        <v>9684933.1099999994</v>
      </c>
      <c r="D17" s="18">
        <f>'TesGer-Ago'!E3</f>
        <v>9493907.129999999</v>
      </c>
      <c r="E17" s="18">
        <f>+C17-D17</f>
        <v>191025.98000000045</v>
      </c>
      <c r="F17" s="49">
        <v>9493907.1300000008</v>
      </c>
      <c r="G17" s="49">
        <f>+C17-F17</f>
        <v>191025.97999999858</v>
      </c>
    </row>
    <row r="19" spans="1:7" x14ac:dyDescent="0.25">
      <c r="A19" s="3" t="s">
        <v>84</v>
      </c>
    </row>
    <row r="21" spans="1:7" x14ac:dyDescent="0.25">
      <c r="A21" s="2" t="s">
        <v>50</v>
      </c>
      <c r="B21" s="2" t="s">
        <v>51</v>
      </c>
      <c r="C21" s="10" t="s">
        <v>125</v>
      </c>
    </row>
    <row r="22" spans="1:7" x14ac:dyDescent="0.25">
      <c r="A22" s="1" t="s">
        <v>53</v>
      </c>
      <c r="B22" s="1" t="s">
        <v>17</v>
      </c>
      <c r="C22" s="8">
        <v>0</v>
      </c>
    </row>
    <row r="23" spans="1:7" x14ac:dyDescent="0.25">
      <c r="A23" s="1" t="s">
        <v>54</v>
      </c>
      <c r="B23" s="1" t="s">
        <v>18</v>
      </c>
      <c r="C23" s="8">
        <f>'TesGer-Ago'!D4</f>
        <v>314391.71000000002</v>
      </c>
    </row>
    <row r="24" spans="1:7" x14ac:dyDescent="0.25">
      <c r="A24" s="1" t="s">
        <v>55</v>
      </c>
      <c r="B24" s="1" t="s">
        <v>19</v>
      </c>
      <c r="C24" s="8">
        <f>'TesGer-Ago'!D5</f>
        <v>49653.78</v>
      </c>
    </row>
    <row r="25" spans="1:7" x14ac:dyDescent="0.25">
      <c r="A25" s="1" t="s">
        <v>56</v>
      </c>
      <c r="B25" s="1" t="s">
        <v>20</v>
      </c>
      <c r="C25" s="8">
        <f>'TesGer-Ago'!D6</f>
        <v>18858.1000000001</v>
      </c>
    </row>
    <row r="26" spans="1:7" x14ac:dyDescent="0.25">
      <c r="A26" s="1" t="s">
        <v>57</v>
      </c>
      <c r="B26" s="1" t="s">
        <v>21</v>
      </c>
      <c r="C26" s="8">
        <f>'TesGer-Ago'!D7</f>
        <v>47381.62</v>
      </c>
    </row>
    <row r="27" spans="1:7" x14ac:dyDescent="0.25">
      <c r="A27" s="1" t="s">
        <v>58</v>
      </c>
      <c r="B27" s="1" t="s">
        <v>80</v>
      </c>
      <c r="C27" s="8">
        <f>'TesGer-Ago'!D8</f>
        <v>6345.6899999999896</v>
      </c>
    </row>
    <row r="28" spans="1:7" x14ac:dyDescent="0.25">
      <c r="A28" s="1" t="s">
        <v>59</v>
      </c>
      <c r="B28" s="1" t="s">
        <v>22</v>
      </c>
      <c r="C28" s="8">
        <f>'TesGer-Ago'!D9</f>
        <v>75217.37</v>
      </c>
    </row>
    <row r="29" spans="1:7" x14ac:dyDescent="0.25">
      <c r="A29" s="1" t="s">
        <v>60</v>
      </c>
      <c r="B29" s="1" t="s">
        <v>23</v>
      </c>
      <c r="C29" s="8">
        <f>'TesGer-Ago'!D10</f>
        <v>101611.72</v>
      </c>
    </row>
    <row r="30" spans="1:7" x14ac:dyDescent="0.25">
      <c r="A30" s="1" t="s">
        <v>61</v>
      </c>
      <c r="B30" s="1" t="s">
        <v>24</v>
      </c>
      <c r="C30" s="8">
        <f>'TesGer-Ago'!D11</f>
        <v>19977.310000000001</v>
      </c>
    </row>
    <row r="31" spans="1:7" x14ac:dyDescent="0.25">
      <c r="A31" s="1" t="s">
        <v>62</v>
      </c>
      <c r="B31" s="1" t="s">
        <v>25</v>
      </c>
      <c r="C31" s="8">
        <f>'TesGer-Ago'!D12</f>
        <v>72634.7</v>
      </c>
    </row>
    <row r="32" spans="1:7" x14ac:dyDescent="0.25">
      <c r="A32" s="1" t="s">
        <v>63</v>
      </c>
      <c r="B32" s="1" t="s">
        <v>26</v>
      </c>
      <c r="C32" s="8">
        <f>'TesGer-Ago'!D13</f>
        <v>10761.53</v>
      </c>
    </row>
    <row r="33" spans="1:7" x14ac:dyDescent="0.25">
      <c r="A33" s="1" t="s">
        <v>64</v>
      </c>
      <c r="B33" s="1" t="s">
        <v>27</v>
      </c>
      <c r="C33" s="8">
        <f>'TesGer-Ago'!D14</f>
        <v>12365.71</v>
      </c>
    </row>
    <row r="34" spans="1:7" ht="66" x14ac:dyDescent="0.25">
      <c r="A34" s="5" t="s">
        <v>65</v>
      </c>
      <c r="B34" s="6" t="s">
        <v>129</v>
      </c>
      <c r="C34" s="9">
        <f>'TesGer-Ago'!D15</f>
        <v>39234.980000000003</v>
      </c>
    </row>
    <row r="35" spans="1:7" x14ac:dyDescent="0.25">
      <c r="A35" s="1" t="s">
        <v>66</v>
      </c>
      <c r="B35" s="1" t="s">
        <v>28</v>
      </c>
      <c r="C35" s="8">
        <f>'TesGer-Ago'!D16</f>
        <v>251642.94</v>
      </c>
    </row>
    <row r="36" spans="1:7" x14ac:dyDescent="0.25">
      <c r="A36" s="1" t="s">
        <v>67</v>
      </c>
      <c r="B36" s="1" t="s">
        <v>117</v>
      </c>
      <c r="C36" s="8">
        <f>'TesGer-Ago'!D17</f>
        <v>285164.45</v>
      </c>
    </row>
    <row r="37" spans="1:7" x14ac:dyDescent="0.25">
      <c r="A37" s="1" t="s">
        <v>68</v>
      </c>
      <c r="B37" s="1" t="s">
        <v>29</v>
      </c>
      <c r="C37" s="8">
        <f>'TesGer-Ago'!D18</f>
        <v>225</v>
      </c>
    </row>
    <row r="38" spans="1:7" ht="26.4" x14ac:dyDescent="0.25">
      <c r="A38" s="5" t="s">
        <v>69</v>
      </c>
      <c r="B38" s="11" t="s">
        <v>81</v>
      </c>
      <c r="C38" s="9">
        <f>'TesGer-Ago'!D19</f>
        <v>93560.11</v>
      </c>
    </row>
    <row r="39" spans="1:7" x14ac:dyDescent="0.25">
      <c r="A39" s="1" t="s">
        <v>70</v>
      </c>
      <c r="B39" s="1" t="s">
        <v>30</v>
      </c>
      <c r="C39" s="8">
        <f>'TesGer-Ago'!D20</f>
        <v>0</v>
      </c>
    </row>
    <row r="40" spans="1:7" x14ac:dyDescent="0.25">
      <c r="A40" s="1" t="s">
        <v>71</v>
      </c>
      <c r="B40" s="1" t="s">
        <v>31</v>
      </c>
      <c r="C40" s="8">
        <f>'TesGer-Ago'!D21</f>
        <v>0</v>
      </c>
    </row>
    <row r="41" spans="1:7" x14ac:dyDescent="0.25">
      <c r="A41" s="1" t="s">
        <v>72</v>
      </c>
      <c r="B41" s="1" t="s">
        <v>32</v>
      </c>
      <c r="C41" s="8">
        <v>0</v>
      </c>
    </row>
    <row r="42" spans="1:7" x14ac:dyDescent="0.25">
      <c r="A42" s="1" t="s">
        <v>73</v>
      </c>
      <c r="B42" s="1" t="s">
        <v>33</v>
      </c>
      <c r="C42" s="8">
        <f>'TesGer-Ago'!D22</f>
        <v>0</v>
      </c>
    </row>
    <row r="43" spans="1:7" x14ac:dyDescent="0.25">
      <c r="A43" s="1" t="s">
        <v>74</v>
      </c>
      <c r="B43" s="1" t="s">
        <v>34</v>
      </c>
      <c r="C43" s="8">
        <f>'TesGer-Ago'!D23</f>
        <v>12405.86</v>
      </c>
    </row>
    <row r="44" spans="1:7" x14ac:dyDescent="0.25">
      <c r="A44" s="1" t="s">
        <v>75</v>
      </c>
      <c r="B44" s="1" t="s">
        <v>35</v>
      </c>
      <c r="C44" s="8">
        <f>'TesGer-Ago'!D24</f>
        <v>0</v>
      </c>
    </row>
    <row r="45" spans="1:7" x14ac:dyDescent="0.25">
      <c r="A45" s="1" t="s">
        <v>76</v>
      </c>
      <c r="B45" s="1" t="s">
        <v>82</v>
      </c>
      <c r="C45" s="8">
        <f>'TesGer-Ago'!D25</f>
        <v>2437.75</v>
      </c>
    </row>
    <row r="46" spans="1:7" x14ac:dyDescent="0.25">
      <c r="A46" s="1" t="s">
        <v>77</v>
      </c>
      <c r="B46" s="1" t="s">
        <v>36</v>
      </c>
      <c r="C46" s="8">
        <v>0</v>
      </c>
    </row>
    <row r="47" spans="1:7" x14ac:dyDescent="0.25">
      <c r="A47" s="1" t="s">
        <v>78</v>
      </c>
      <c r="B47" s="1" t="s">
        <v>37</v>
      </c>
      <c r="C47" s="8">
        <f>'TesGer-Ago'!D26</f>
        <v>866644.99</v>
      </c>
      <c r="F47" s="73" t="s">
        <v>186</v>
      </c>
      <c r="G47" s="74"/>
    </row>
    <row r="48" spans="1:7" x14ac:dyDescent="0.25">
      <c r="A48" s="57" t="s">
        <v>83</v>
      </c>
      <c r="B48" s="57"/>
      <c r="C48" s="9">
        <f>SUM(C22:C47)</f>
        <v>2280515.3200000003</v>
      </c>
      <c r="D48" s="18">
        <f>'TesGer-Ago'!E26</f>
        <v>2280515.3200000003</v>
      </c>
      <c r="E48" s="18">
        <f>+C48-D48</f>
        <v>0</v>
      </c>
      <c r="F48" s="49">
        <v>2280515.3199999998</v>
      </c>
      <c r="G48" s="49">
        <f>+F48-C48</f>
        <v>0</v>
      </c>
    </row>
    <row r="50" spans="1:7" x14ac:dyDescent="0.25">
      <c r="A50" s="3" t="s">
        <v>115</v>
      </c>
    </row>
    <row r="52" spans="1:7" x14ac:dyDescent="0.25">
      <c r="A52" s="2" t="s">
        <v>50</v>
      </c>
      <c r="B52" s="2" t="s">
        <v>51</v>
      </c>
      <c r="C52" s="10" t="s">
        <v>125</v>
      </c>
    </row>
    <row r="53" spans="1:7" x14ac:dyDescent="0.25">
      <c r="A53" s="1" t="s">
        <v>53</v>
      </c>
      <c r="B53" s="1" t="s">
        <v>38</v>
      </c>
      <c r="C53" s="8">
        <v>0</v>
      </c>
    </row>
    <row r="54" spans="1:7" x14ac:dyDescent="0.25">
      <c r="A54" s="1" t="s">
        <v>54</v>
      </c>
      <c r="B54" s="1" t="s">
        <v>39</v>
      </c>
      <c r="C54" s="8">
        <v>0</v>
      </c>
    </row>
    <row r="55" spans="1:7" x14ac:dyDescent="0.25">
      <c r="A55" s="1" t="s">
        <v>55</v>
      </c>
      <c r="B55" s="1" t="s">
        <v>79</v>
      </c>
      <c r="C55" s="8">
        <v>0</v>
      </c>
    </row>
    <row r="56" spans="1:7" x14ac:dyDescent="0.25">
      <c r="A56" s="1" t="s">
        <v>56</v>
      </c>
      <c r="B56" s="1" t="s">
        <v>40</v>
      </c>
      <c r="C56" s="8">
        <v>0</v>
      </c>
    </row>
    <row r="57" spans="1:7" x14ac:dyDescent="0.25">
      <c r="A57" s="1" t="s">
        <v>57</v>
      </c>
      <c r="B57" s="1" t="s">
        <v>41</v>
      </c>
      <c r="C57" s="8">
        <v>0</v>
      </c>
      <c r="F57" s="73" t="s">
        <v>186</v>
      </c>
      <c r="G57" s="74"/>
    </row>
    <row r="58" spans="1:7" x14ac:dyDescent="0.25">
      <c r="A58" s="57" t="s">
        <v>83</v>
      </c>
      <c r="B58" s="57"/>
      <c r="C58" s="9">
        <f>SUM(C53:C57)</f>
        <v>0</v>
      </c>
      <c r="D58" s="18">
        <v>0</v>
      </c>
      <c r="E58" s="18">
        <f>+C58-D58</f>
        <v>0</v>
      </c>
      <c r="F58" s="49">
        <v>0</v>
      </c>
      <c r="G58" s="49">
        <f>+F58-C58</f>
        <v>0</v>
      </c>
    </row>
    <row r="60" spans="1:7" x14ac:dyDescent="0.25">
      <c r="A60" s="3" t="s">
        <v>85</v>
      </c>
    </row>
    <row r="62" spans="1:7" x14ac:dyDescent="0.25">
      <c r="A62" s="2" t="s">
        <v>50</v>
      </c>
      <c r="B62" s="2" t="s">
        <v>51</v>
      </c>
      <c r="C62" s="10" t="s">
        <v>124</v>
      </c>
    </row>
    <row r="63" spans="1:7" x14ac:dyDescent="0.25">
      <c r="A63" s="1" t="s">
        <v>53</v>
      </c>
      <c r="B63" s="1" t="s">
        <v>42</v>
      </c>
      <c r="C63" s="8">
        <v>0</v>
      </c>
    </row>
    <row r="64" spans="1:7" x14ac:dyDescent="0.25">
      <c r="A64" s="1" t="s">
        <v>54</v>
      </c>
      <c r="B64" s="1" t="s">
        <v>43</v>
      </c>
      <c r="C64" s="8">
        <v>0</v>
      </c>
      <c r="F64" s="73" t="s">
        <v>186</v>
      </c>
      <c r="G64" s="74"/>
    </row>
    <row r="65" spans="1:7" x14ac:dyDescent="0.25">
      <c r="A65" s="57" t="s">
        <v>83</v>
      </c>
      <c r="B65" s="57"/>
      <c r="C65" s="9">
        <f>SUM(C63:C64)</f>
        <v>0</v>
      </c>
      <c r="D65" s="18">
        <v>0</v>
      </c>
      <c r="E65" s="18">
        <f>+C65-D65</f>
        <v>0</v>
      </c>
      <c r="F65" s="49">
        <v>0</v>
      </c>
      <c r="G65" s="49">
        <f>+F65-C65</f>
        <v>0</v>
      </c>
    </row>
    <row r="67" spans="1:7" x14ac:dyDescent="0.25">
      <c r="A67" s="3" t="s">
        <v>86</v>
      </c>
    </row>
    <row r="69" spans="1:7" x14ac:dyDescent="0.25">
      <c r="A69" s="2" t="s">
        <v>50</v>
      </c>
      <c r="B69" s="2" t="s">
        <v>51</v>
      </c>
      <c r="C69" s="10" t="s">
        <v>125</v>
      </c>
    </row>
    <row r="70" spans="1:7" x14ac:dyDescent="0.25">
      <c r="A70" s="1" t="s">
        <v>53</v>
      </c>
      <c r="B70" s="1" t="s">
        <v>87</v>
      </c>
      <c r="C70" s="8">
        <f>'TesGer-Ago'!D27</f>
        <v>9491712.8000000007</v>
      </c>
    </row>
    <row r="71" spans="1:7" x14ac:dyDescent="0.25">
      <c r="A71" s="1" t="s">
        <v>54</v>
      </c>
      <c r="B71" s="1" t="s">
        <v>88</v>
      </c>
      <c r="C71" s="8">
        <f>'TesGer-Ago'!D28</f>
        <v>2426136.08</v>
      </c>
    </row>
    <row r="72" spans="1:7" x14ac:dyDescent="0.25">
      <c r="A72" s="1" t="s">
        <v>55</v>
      </c>
      <c r="B72" s="1" t="s">
        <v>95</v>
      </c>
      <c r="C72" s="8">
        <f>'TesGer-Ago'!D29</f>
        <v>220062</v>
      </c>
    </row>
    <row r="73" spans="1:7" x14ac:dyDescent="0.25">
      <c r="A73" s="1" t="s">
        <v>56</v>
      </c>
      <c r="B73" s="1" t="s">
        <v>118</v>
      </c>
      <c r="C73" s="8">
        <f>'Financeiro - Access'!L5</f>
        <v>0</v>
      </c>
    </row>
    <row r="74" spans="1:7" x14ac:dyDescent="0.25">
      <c r="A74" s="57" t="s">
        <v>83</v>
      </c>
      <c r="B74" s="57"/>
      <c r="C74" s="9">
        <f>SUM(C70:C73)</f>
        <v>12137910.880000001</v>
      </c>
      <c r="D74" s="18">
        <f>'TesGer-Ago'!E29</f>
        <v>12137910.880000001</v>
      </c>
      <c r="E74" s="18">
        <f>+C74-D74</f>
        <v>0</v>
      </c>
    </row>
    <row r="76" spans="1:7" x14ac:dyDescent="0.25">
      <c r="A76" s="3" t="s">
        <v>108</v>
      </c>
    </row>
    <row r="78" spans="1:7" x14ac:dyDescent="0.25">
      <c r="A78" s="2" t="s">
        <v>50</v>
      </c>
      <c r="B78" s="2" t="s">
        <v>51</v>
      </c>
      <c r="C78" s="10" t="s">
        <v>125</v>
      </c>
    </row>
    <row r="79" spans="1:7" x14ac:dyDescent="0.25">
      <c r="A79" s="1" t="s">
        <v>53</v>
      </c>
      <c r="B79" s="1" t="s">
        <v>119</v>
      </c>
      <c r="C79" s="8">
        <v>0</v>
      </c>
    </row>
    <row r="80" spans="1:7" x14ac:dyDescent="0.25">
      <c r="A80" s="1" t="s">
        <v>54</v>
      </c>
      <c r="B80" s="1" t="s">
        <v>120</v>
      </c>
      <c r="C80" s="8">
        <v>0</v>
      </c>
    </row>
    <row r="81" spans="1:3" x14ac:dyDescent="0.25">
      <c r="A81" s="1" t="s">
        <v>55</v>
      </c>
      <c r="B81" s="1" t="s">
        <v>121</v>
      </c>
      <c r="C81" s="8">
        <v>0</v>
      </c>
    </row>
    <row r="82" spans="1:3" x14ac:dyDescent="0.25">
      <c r="A82" s="1" t="s">
        <v>56</v>
      </c>
      <c r="B82" s="1" t="s">
        <v>89</v>
      </c>
      <c r="C82" s="8">
        <v>0</v>
      </c>
    </row>
    <row r="83" spans="1:3" x14ac:dyDescent="0.25">
      <c r="A83" s="57" t="s">
        <v>83</v>
      </c>
      <c r="B83" s="57"/>
      <c r="C83" s="9">
        <f>SUM(C79:C82)</f>
        <v>0</v>
      </c>
    </row>
    <row r="84" spans="1:3" x14ac:dyDescent="0.25">
      <c r="A84" s="67" t="s">
        <v>131</v>
      </c>
      <c r="B84" s="67"/>
      <c r="C84" s="67"/>
    </row>
  </sheetData>
  <mergeCells count="18">
    <mergeCell ref="F16:G16"/>
    <mergeCell ref="F47:G47"/>
    <mergeCell ref="F57:G57"/>
    <mergeCell ref="F64:G64"/>
    <mergeCell ref="A1:C1"/>
    <mergeCell ref="B3:C3"/>
    <mergeCell ref="B4:C4"/>
    <mergeCell ref="B5:C5"/>
    <mergeCell ref="B6:C6"/>
    <mergeCell ref="A84:C84"/>
    <mergeCell ref="B7:C7"/>
    <mergeCell ref="B8:C8"/>
    <mergeCell ref="A17:B17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pageSetUpPr fitToPage="1"/>
  </sheetPr>
  <dimension ref="A1:C84"/>
  <sheetViews>
    <sheetView showGridLines="0" tabSelected="1" view="pageBreakPreview" zoomScale="110" zoomScaleNormal="100" zoomScaleSheetLayoutView="110" workbookViewId="0">
      <selection sqref="A1:C1"/>
    </sheetView>
  </sheetViews>
  <sheetFormatPr defaultColWidth="9.109375" defaultRowHeight="13.2" x14ac:dyDescent="0.25"/>
  <cols>
    <col min="1" max="1" width="25.6640625" style="24" customWidth="1"/>
    <col min="2" max="2" width="70.6640625" style="24" customWidth="1"/>
    <col min="3" max="3" width="15.6640625" style="27" customWidth="1"/>
    <col min="4" max="16384" width="9.109375" style="24"/>
  </cols>
  <sheetData>
    <row r="1" spans="1:3" x14ac:dyDescent="0.25">
      <c r="A1" s="78" t="s">
        <v>109</v>
      </c>
      <c r="B1" s="78"/>
      <c r="C1" s="78"/>
    </row>
    <row r="3" spans="1:3" x14ac:dyDescent="0.25">
      <c r="A3" s="25" t="s">
        <v>44</v>
      </c>
      <c r="B3" s="79" t="s">
        <v>110</v>
      </c>
      <c r="C3" s="80"/>
    </row>
    <row r="4" spans="1:3" x14ac:dyDescent="0.25">
      <c r="A4" s="25" t="s">
        <v>45</v>
      </c>
      <c r="B4" s="81" t="s">
        <v>111</v>
      </c>
      <c r="C4" s="81"/>
    </row>
    <row r="5" spans="1:3" x14ac:dyDescent="0.25">
      <c r="A5" s="25" t="s">
        <v>46</v>
      </c>
      <c r="B5" s="62" t="s">
        <v>187</v>
      </c>
      <c r="C5" s="61"/>
    </row>
    <row r="6" spans="1:3" x14ac:dyDescent="0.25">
      <c r="A6" s="25" t="s">
        <v>47</v>
      </c>
      <c r="B6" s="81" t="s">
        <v>112</v>
      </c>
      <c r="C6" s="81"/>
    </row>
    <row r="7" spans="1:3" x14ac:dyDescent="0.25">
      <c r="A7" s="25" t="s">
        <v>48</v>
      </c>
      <c r="B7" s="76" t="s">
        <v>197</v>
      </c>
      <c r="C7" s="77"/>
    </row>
    <row r="8" spans="1:3" x14ac:dyDescent="0.25">
      <c r="A8" s="25" t="s">
        <v>49</v>
      </c>
      <c r="B8" s="84">
        <v>44486</v>
      </c>
      <c r="C8" s="80"/>
    </row>
    <row r="10" spans="1:3" x14ac:dyDescent="0.25">
      <c r="A10" s="26" t="s">
        <v>114</v>
      </c>
    </row>
    <row r="12" spans="1:3" x14ac:dyDescent="0.25">
      <c r="A12" s="28" t="s">
        <v>50</v>
      </c>
      <c r="B12" s="28" t="s">
        <v>51</v>
      </c>
      <c r="C12" s="29" t="s">
        <v>124</v>
      </c>
    </row>
    <row r="13" spans="1:3" x14ac:dyDescent="0.25">
      <c r="A13" s="25" t="s">
        <v>53</v>
      </c>
      <c r="B13" s="30" t="s">
        <v>15</v>
      </c>
      <c r="C13" s="31">
        <f>'TesGer-Set'!D1</f>
        <v>6700701.4699999997</v>
      </c>
    </row>
    <row r="14" spans="1:3" x14ac:dyDescent="0.25">
      <c r="A14" s="25" t="s">
        <v>54</v>
      </c>
      <c r="B14" s="30" t="s">
        <v>16</v>
      </c>
      <c r="C14" s="31">
        <f>'TesGer-Set'!D2</f>
        <v>1581171.8800000001</v>
      </c>
    </row>
    <row r="15" spans="1:3" x14ac:dyDescent="0.25">
      <c r="A15" s="25" t="s">
        <v>55</v>
      </c>
      <c r="B15" s="30" t="s">
        <v>122</v>
      </c>
      <c r="C15" s="31">
        <f>'TesGer-Set'!D3</f>
        <v>1242191.3</v>
      </c>
    </row>
    <row r="16" spans="1:3" ht="52.8" x14ac:dyDescent="0.25">
      <c r="A16" s="32" t="s">
        <v>56</v>
      </c>
      <c r="B16" s="30" t="s">
        <v>126</v>
      </c>
      <c r="C16" s="31">
        <v>0</v>
      </c>
    </row>
    <row r="17" spans="1:3" x14ac:dyDescent="0.25">
      <c r="A17" s="82" t="s">
        <v>83</v>
      </c>
      <c r="B17" s="82"/>
      <c r="C17" s="31">
        <f>SUM(C13:C16)</f>
        <v>9524064.6500000004</v>
      </c>
    </row>
    <row r="19" spans="1:3" x14ac:dyDescent="0.25">
      <c r="A19" s="26" t="s">
        <v>84</v>
      </c>
    </row>
    <row r="21" spans="1:3" x14ac:dyDescent="0.25">
      <c r="A21" s="28" t="s">
        <v>50</v>
      </c>
      <c r="B21" s="28" t="s">
        <v>51</v>
      </c>
      <c r="C21" s="29" t="s">
        <v>125</v>
      </c>
    </row>
    <row r="22" spans="1:3" x14ac:dyDescent="0.25">
      <c r="A22" s="25" t="s">
        <v>53</v>
      </c>
      <c r="B22" s="25" t="s">
        <v>17</v>
      </c>
      <c r="C22" s="33">
        <v>0</v>
      </c>
    </row>
    <row r="23" spans="1:3" x14ac:dyDescent="0.25">
      <c r="A23" s="25" t="s">
        <v>54</v>
      </c>
      <c r="B23" s="25" t="s">
        <v>18</v>
      </c>
      <c r="C23" s="33">
        <f>'TesGer-Set'!D4</f>
        <v>326346.59999999998</v>
      </c>
    </row>
    <row r="24" spans="1:3" x14ac:dyDescent="0.25">
      <c r="A24" s="25" t="s">
        <v>55</v>
      </c>
      <c r="B24" s="25" t="s">
        <v>19</v>
      </c>
      <c r="C24" s="33">
        <f>'TesGer-Set'!D5</f>
        <v>48934.16</v>
      </c>
    </row>
    <row r="25" spans="1:3" x14ac:dyDescent="0.25">
      <c r="A25" s="25" t="s">
        <v>56</v>
      </c>
      <c r="B25" s="25" t="s">
        <v>20</v>
      </c>
      <c r="C25" s="33">
        <f>'TesGer-Set'!D6</f>
        <v>223311.57</v>
      </c>
    </row>
    <row r="26" spans="1:3" x14ac:dyDescent="0.25">
      <c r="A26" s="25" t="s">
        <v>57</v>
      </c>
      <c r="B26" s="25" t="s">
        <v>21</v>
      </c>
      <c r="C26" s="33">
        <f>'TesGer-Set'!D7</f>
        <v>16535.52</v>
      </c>
    </row>
    <row r="27" spans="1:3" x14ac:dyDescent="0.25">
      <c r="A27" s="25" t="s">
        <v>58</v>
      </c>
      <c r="B27" s="25" t="s">
        <v>80</v>
      </c>
      <c r="C27" s="33">
        <f>'TesGer-Set'!D8</f>
        <v>24865.67</v>
      </c>
    </row>
    <row r="28" spans="1:3" x14ac:dyDescent="0.25">
      <c r="A28" s="25" t="s">
        <v>59</v>
      </c>
      <c r="B28" s="25" t="s">
        <v>22</v>
      </c>
      <c r="C28" s="33">
        <f>'TesGer-Set'!D9</f>
        <v>85912.309999999896</v>
      </c>
    </row>
    <row r="29" spans="1:3" x14ac:dyDescent="0.25">
      <c r="A29" s="25" t="s">
        <v>60</v>
      </c>
      <c r="B29" s="25" t="s">
        <v>23</v>
      </c>
      <c r="C29" s="33">
        <f>'TesGer-Set'!D10</f>
        <v>102293.4</v>
      </c>
    </row>
    <row r="30" spans="1:3" x14ac:dyDescent="0.25">
      <c r="A30" s="25" t="s">
        <v>61</v>
      </c>
      <c r="B30" s="25" t="s">
        <v>24</v>
      </c>
      <c r="C30" s="33">
        <f>'TesGer-Set'!D11</f>
        <v>21477.91</v>
      </c>
    </row>
    <row r="31" spans="1:3" x14ac:dyDescent="0.25">
      <c r="A31" s="25" t="s">
        <v>62</v>
      </c>
      <c r="B31" s="25" t="s">
        <v>25</v>
      </c>
      <c r="C31" s="33">
        <f>'TesGer-Set'!D12</f>
        <v>76639.38</v>
      </c>
    </row>
    <row r="32" spans="1:3" x14ac:dyDescent="0.25">
      <c r="A32" s="25" t="s">
        <v>63</v>
      </c>
      <c r="B32" s="25" t="s">
        <v>26</v>
      </c>
      <c r="C32" s="33">
        <f>'TesGer-Set'!D13</f>
        <v>5639.84</v>
      </c>
    </row>
    <row r="33" spans="1:3" x14ac:dyDescent="0.25">
      <c r="A33" s="25" t="s">
        <v>64</v>
      </c>
      <c r="B33" s="25" t="s">
        <v>27</v>
      </c>
      <c r="C33" s="33">
        <f>'TesGer-Set'!D14</f>
        <v>49954.65</v>
      </c>
    </row>
    <row r="34" spans="1:3" ht="66" x14ac:dyDescent="0.25">
      <c r="A34" s="32" t="s">
        <v>65</v>
      </c>
      <c r="B34" s="34" t="s">
        <v>129</v>
      </c>
      <c r="C34" s="31">
        <f>'TesGer-Set'!D15</f>
        <v>40724.400000000001</v>
      </c>
    </row>
    <row r="35" spans="1:3" x14ac:dyDescent="0.25">
      <c r="A35" s="25" t="s">
        <v>66</v>
      </c>
      <c r="B35" s="25" t="s">
        <v>28</v>
      </c>
      <c r="C35" s="33">
        <f>'TesGer-Set'!D16</f>
        <v>233933.63</v>
      </c>
    </row>
    <row r="36" spans="1:3" x14ac:dyDescent="0.25">
      <c r="A36" s="25" t="s">
        <v>67</v>
      </c>
      <c r="B36" s="25" t="s">
        <v>117</v>
      </c>
      <c r="C36" s="33">
        <f>'TesGer-Set'!D17</f>
        <v>285164.45</v>
      </c>
    </row>
    <row r="37" spans="1:3" x14ac:dyDescent="0.25">
      <c r="A37" s="25" t="s">
        <v>68</v>
      </c>
      <c r="B37" s="25" t="s">
        <v>29</v>
      </c>
      <c r="C37" s="33">
        <f>'TesGer-Set'!D18</f>
        <v>0</v>
      </c>
    </row>
    <row r="38" spans="1:3" ht="26.4" x14ac:dyDescent="0.25">
      <c r="A38" s="32" t="s">
        <v>69</v>
      </c>
      <c r="B38" s="35" t="s">
        <v>81</v>
      </c>
      <c r="C38" s="31">
        <f>'TesGer-Set'!D19</f>
        <v>92491.7</v>
      </c>
    </row>
    <row r="39" spans="1:3" x14ac:dyDescent="0.25">
      <c r="A39" s="25" t="s">
        <v>70</v>
      </c>
      <c r="B39" s="25" t="s">
        <v>30</v>
      </c>
      <c r="C39" s="33">
        <f>'TesGer-Set'!D20</f>
        <v>23377.75</v>
      </c>
    </row>
    <row r="40" spans="1:3" x14ac:dyDescent="0.25">
      <c r="A40" s="25" t="s">
        <v>71</v>
      </c>
      <c r="B40" s="25" t="s">
        <v>31</v>
      </c>
      <c r="C40" s="33">
        <f>'TesGer-Set'!D21</f>
        <v>0</v>
      </c>
    </row>
    <row r="41" spans="1:3" x14ac:dyDescent="0.25">
      <c r="A41" s="25" t="s">
        <v>72</v>
      </c>
      <c r="B41" s="25" t="s">
        <v>32</v>
      </c>
      <c r="C41" s="33">
        <v>0</v>
      </c>
    </row>
    <row r="42" spans="1:3" x14ac:dyDescent="0.25">
      <c r="A42" s="25" t="s">
        <v>73</v>
      </c>
      <c r="B42" s="25" t="s">
        <v>33</v>
      </c>
      <c r="C42" s="33">
        <f>'TesGer-Set'!D22</f>
        <v>0</v>
      </c>
    </row>
    <row r="43" spans="1:3" x14ac:dyDescent="0.25">
      <c r="A43" s="25" t="s">
        <v>74</v>
      </c>
      <c r="B43" s="25" t="s">
        <v>34</v>
      </c>
      <c r="C43" s="33">
        <f>'TesGer-Set'!D23</f>
        <v>8034.62</v>
      </c>
    </row>
    <row r="44" spans="1:3" x14ac:dyDescent="0.25">
      <c r="A44" s="25" t="s">
        <v>75</v>
      </c>
      <c r="B44" s="25" t="s">
        <v>35</v>
      </c>
      <c r="C44" s="33">
        <f>'TesGer-Set'!D24</f>
        <v>0</v>
      </c>
    </row>
    <row r="45" spans="1:3" x14ac:dyDescent="0.25">
      <c r="A45" s="25" t="s">
        <v>76</v>
      </c>
      <c r="B45" s="25" t="s">
        <v>82</v>
      </c>
      <c r="C45" s="33">
        <f>'TesGer-Set'!D25</f>
        <v>85701</v>
      </c>
    </row>
    <row r="46" spans="1:3" x14ac:dyDescent="0.25">
      <c r="A46" s="25" t="s">
        <v>77</v>
      </c>
      <c r="B46" s="25" t="s">
        <v>36</v>
      </c>
      <c r="C46" s="33">
        <v>0</v>
      </c>
    </row>
    <row r="47" spans="1:3" x14ac:dyDescent="0.25">
      <c r="A47" s="25" t="s">
        <v>78</v>
      </c>
      <c r="B47" s="25" t="s">
        <v>37</v>
      </c>
      <c r="C47" s="33">
        <f>'TesGer-Set'!D26</f>
        <v>655959.37</v>
      </c>
    </row>
    <row r="48" spans="1:3" x14ac:dyDescent="0.25">
      <c r="A48" s="82" t="s">
        <v>83</v>
      </c>
      <c r="B48" s="82"/>
      <c r="C48" s="31">
        <f>SUM(C22:C47)</f>
        <v>2407297.9300000002</v>
      </c>
    </row>
    <row r="50" spans="1:3" x14ac:dyDescent="0.25">
      <c r="A50" s="26" t="s">
        <v>115</v>
      </c>
    </row>
    <row r="52" spans="1:3" x14ac:dyDescent="0.25">
      <c r="A52" s="28" t="s">
        <v>50</v>
      </c>
      <c r="B52" s="28" t="s">
        <v>51</v>
      </c>
      <c r="C52" s="29" t="s">
        <v>124</v>
      </c>
    </row>
    <row r="53" spans="1:3" x14ac:dyDescent="0.25">
      <c r="A53" s="25" t="s">
        <v>53</v>
      </c>
      <c r="B53" s="25" t="s">
        <v>38</v>
      </c>
      <c r="C53" s="33">
        <v>0</v>
      </c>
    </row>
    <row r="54" spans="1:3" x14ac:dyDescent="0.25">
      <c r="A54" s="25" t="s">
        <v>54</v>
      </c>
      <c r="B54" s="25" t="s">
        <v>39</v>
      </c>
      <c r="C54" s="33">
        <v>0</v>
      </c>
    </row>
    <row r="55" spans="1:3" x14ac:dyDescent="0.25">
      <c r="A55" s="25" t="s">
        <v>55</v>
      </c>
      <c r="B55" s="25" t="s">
        <v>79</v>
      </c>
      <c r="C55" s="33">
        <v>0</v>
      </c>
    </row>
    <row r="56" spans="1:3" x14ac:dyDescent="0.25">
      <c r="A56" s="25" t="s">
        <v>56</v>
      </c>
      <c r="B56" s="25" t="s">
        <v>40</v>
      </c>
      <c r="C56" s="33">
        <v>0</v>
      </c>
    </row>
    <row r="57" spans="1:3" x14ac:dyDescent="0.25">
      <c r="A57" s="25" t="s">
        <v>57</v>
      </c>
      <c r="B57" s="25" t="s">
        <v>41</v>
      </c>
      <c r="C57" s="33">
        <f>'TesGer-Set'!D27</f>
        <v>137573</v>
      </c>
    </row>
    <row r="58" spans="1:3" x14ac:dyDescent="0.25">
      <c r="A58" s="82" t="s">
        <v>83</v>
      </c>
      <c r="B58" s="82"/>
      <c r="C58" s="31">
        <f>SUM(C53:C57)</f>
        <v>137573</v>
      </c>
    </row>
    <row r="60" spans="1:3" x14ac:dyDescent="0.25">
      <c r="A60" s="26" t="s">
        <v>85</v>
      </c>
    </row>
    <row r="62" spans="1:3" x14ac:dyDescent="0.25">
      <c r="A62" s="28" t="s">
        <v>50</v>
      </c>
      <c r="B62" s="28" t="s">
        <v>51</v>
      </c>
      <c r="C62" s="29" t="s">
        <v>124</v>
      </c>
    </row>
    <row r="63" spans="1:3" x14ac:dyDescent="0.25">
      <c r="A63" s="25" t="s">
        <v>53</v>
      </c>
      <c r="B63" s="25" t="s">
        <v>42</v>
      </c>
      <c r="C63" s="33">
        <v>0</v>
      </c>
    </row>
    <row r="64" spans="1:3" x14ac:dyDescent="0.25">
      <c r="A64" s="25" t="s">
        <v>54</v>
      </c>
      <c r="B64" s="25" t="s">
        <v>43</v>
      </c>
      <c r="C64" s="33">
        <v>0</v>
      </c>
    </row>
    <row r="65" spans="1:3" x14ac:dyDescent="0.25">
      <c r="A65" s="82" t="s">
        <v>83</v>
      </c>
      <c r="B65" s="82"/>
      <c r="C65" s="31">
        <f>SUM(C63:C64)</f>
        <v>0</v>
      </c>
    </row>
    <row r="67" spans="1:3" x14ac:dyDescent="0.25">
      <c r="A67" s="26" t="s">
        <v>86</v>
      </c>
    </row>
    <row r="69" spans="1:3" x14ac:dyDescent="0.25">
      <c r="A69" s="28" t="s">
        <v>50</v>
      </c>
      <c r="B69" s="28" t="s">
        <v>51</v>
      </c>
      <c r="C69" s="29" t="s">
        <v>125</v>
      </c>
    </row>
    <row r="70" spans="1:3" x14ac:dyDescent="0.25">
      <c r="A70" s="25" t="s">
        <v>53</v>
      </c>
      <c r="B70" s="25" t="s">
        <v>87</v>
      </c>
      <c r="C70" s="33">
        <f>'TesGer-Set'!D28</f>
        <v>9521821.7099999897</v>
      </c>
    </row>
    <row r="71" spans="1:3" x14ac:dyDescent="0.25">
      <c r="A71" s="25" t="s">
        <v>54</v>
      </c>
      <c r="B71" s="25" t="s">
        <v>88</v>
      </c>
      <c r="C71" s="33">
        <f>'TesGer-Set'!D29</f>
        <v>2286096.27</v>
      </c>
    </row>
    <row r="72" spans="1:3" x14ac:dyDescent="0.25">
      <c r="A72" s="25" t="s">
        <v>55</v>
      </c>
      <c r="B72" s="25" t="s">
        <v>95</v>
      </c>
      <c r="C72" s="33">
        <f>'TesGer-Set'!D30</f>
        <v>0</v>
      </c>
    </row>
    <row r="73" spans="1:3" x14ac:dyDescent="0.25">
      <c r="A73" s="25" t="s">
        <v>56</v>
      </c>
      <c r="B73" s="25" t="s">
        <v>118</v>
      </c>
      <c r="C73" s="33">
        <v>0</v>
      </c>
    </row>
    <row r="74" spans="1:3" x14ac:dyDescent="0.25">
      <c r="A74" s="82" t="s">
        <v>83</v>
      </c>
      <c r="B74" s="82"/>
      <c r="C74" s="31">
        <f>SUM(C70:C73)</f>
        <v>11807917.979999989</v>
      </c>
    </row>
    <row r="76" spans="1:3" x14ac:dyDescent="0.25">
      <c r="A76" s="26" t="s">
        <v>108</v>
      </c>
    </row>
    <row r="78" spans="1:3" x14ac:dyDescent="0.25">
      <c r="A78" s="28" t="s">
        <v>50</v>
      </c>
      <c r="B78" s="28" t="s">
        <v>51</v>
      </c>
      <c r="C78" s="29" t="s">
        <v>124</v>
      </c>
    </row>
    <row r="79" spans="1:3" x14ac:dyDescent="0.25">
      <c r="A79" s="25" t="s">
        <v>53</v>
      </c>
      <c r="B79" s="25" t="s">
        <v>119</v>
      </c>
      <c r="C79" s="33">
        <v>0</v>
      </c>
    </row>
    <row r="80" spans="1:3" x14ac:dyDescent="0.25">
      <c r="A80" s="25" t="s">
        <v>54</v>
      </c>
      <c r="B80" s="25" t="s">
        <v>120</v>
      </c>
      <c r="C80" s="33">
        <v>0</v>
      </c>
    </row>
    <row r="81" spans="1:3" x14ac:dyDescent="0.25">
      <c r="A81" s="25" t="s">
        <v>55</v>
      </c>
      <c r="B81" s="25" t="s">
        <v>121</v>
      </c>
      <c r="C81" s="33">
        <v>0</v>
      </c>
    </row>
    <row r="82" spans="1:3" x14ac:dyDescent="0.25">
      <c r="A82" s="25" t="s">
        <v>56</v>
      </c>
      <c r="B82" s="25" t="s">
        <v>89</v>
      </c>
      <c r="C82" s="33">
        <v>0</v>
      </c>
    </row>
    <row r="83" spans="1:3" x14ac:dyDescent="0.25">
      <c r="A83" s="82" t="s">
        <v>83</v>
      </c>
      <c r="B83" s="82"/>
      <c r="C83" s="31">
        <f>SUM(C79:C82)</f>
        <v>0</v>
      </c>
    </row>
    <row r="84" spans="1:3" x14ac:dyDescent="0.25">
      <c r="A84" s="83" t="s">
        <v>131</v>
      </c>
      <c r="B84" s="83"/>
      <c r="C84" s="83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B7:C7"/>
    <mergeCell ref="A1:C1"/>
    <mergeCell ref="B3:C3"/>
    <mergeCell ref="B4:C4"/>
    <mergeCell ref="B5:C5"/>
    <mergeCell ref="B6:C6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13</vt:i4>
      </vt:variant>
    </vt:vector>
  </HeadingPairs>
  <TitlesOfParts>
    <vt:vector size="40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Financeiro - Access</vt:lpstr>
      <vt:lpstr>TesGer-Jan</vt:lpstr>
      <vt:lpstr>TesGer-Fev</vt:lpstr>
      <vt:lpstr>TesGer-Mar</vt:lpstr>
      <vt:lpstr>TesGer-Abr</vt:lpstr>
      <vt:lpstr>TesGer-Mai</vt:lpstr>
      <vt:lpstr>TesGer-Jun</vt:lpstr>
      <vt:lpstr>TesGer-Jul</vt:lpstr>
      <vt:lpstr>TesGer-Ago</vt:lpstr>
      <vt:lpstr>TesGer-Set</vt:lpstr>
      <vt:lpstr>TesGer-Out</vt:lpstr>
      <vt:lpstr>TesGer-Nov</vt:lpstr>
      <vt:lpstr>TesGer-Dez</vt:lpstr>
      <vt:lpstr>TesGer-Restos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DOUGLAS IRUELA BUSTOS</cp:lastModifiedBy>
  <cp:lastPrinted>2020-11-18T15:49:21Z</cp:lastPrinted>
  <dcterms:created xsi:type="dcterms:W3CDTF">2010-03-11T09:53:57Z</dcterms:created>
  <dcterms:modified xsi:type="dcterms:W3CDTF">2022-10-14T22:07:29Z</dcterms:modified>
</cp:coreProperties>
</file>