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go" sheetId="1" r:id="rId1"/>
  </sheets>
  <externalReferences>
    <externalReference r:id="rId2"/>
  </externalReferences>
  <definedNames>
    <definedName name="_xlnm.Print_Area" localSheetId="0">Ago!$A$1:$X$24</definedName>
  </definedNames>
  <calcPr calcId="145621"/>
</workbook>
</file>

<file path=xl/calcChain.xml><?xml version="1.0" encoding="utf-8"?>
<calcChain xmlns="http://schemas.openxmlformats.org/spreadsheetml/2006/main">
  <c r="Q22" i="1" l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2" i="1" s="1"/>
  <c r="U10" i="1"/>
  <c r="S10" i="1"/>
  <c r="P10" i="1"/>
  <c r="P22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10" i="1" l="1"/>
  <c r="R22" i="1"/>
  <c r="X10" i="1"/>
  <c r="T10" i="1"/>
  <c r="V12" i="1"/>
  <c r="X12" i="1"/>
  <c r="T12" i="1"/>
  <c r="V14" i="1"/>
  <c r="X14" i="1"/>
  <c r="T14" i="1"/>
  <c r="V16" i="1"/>
  <c r="X16" i="1"/>
  <c r="T16" i="1"/>
  <c r="V18" i="1"/>
  <c r="X18" i="1"/>
  <c r="T18" i="1"/>
  <c r="V20" i="1"/>
  <c r="X20" i="1"/>
  <c r="T20" i="1"/>
  <c r="X11" i="1"/>
  <c r="T11" i="1"/>
  <c r="V11" i="1"/>
  <c r="X13" i="1"/>
  <c r="T13" i="1"/>
  <c r="V13" i="1"/>
  <c r="X15" i="1"/>
  <c r="T15" i="1"/>
  <c r="V15" i="1"/>
  <c r="X17" i="1"/>
  <c r="T17" i="1"/>
  <c r="V17" i="1"/>
  <c r="X19" i="1"/>
  <c r="T19" i="1"/>
  <c r="V19" i="1"/>
  <c r="X21" i="1"/>
  <c r="T21" i="1"/>
  <c r="V21" i="1"/>
  <c r="U22" i="1"/>
  <c r="S22" i="1"/>
  <c r="X22" i="1" l="1"/>
  <c r="T22" i="1"/>
  <c r="V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<sst xmlns="http://schemas.openxmlformats.org/spreadsheetml/2006/main" count="55" uniqueCount="51">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</sst>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374776</v>
          </cell>
          <cell r="N10">
            <v>374776</v>
          </cell>
          <cell r="O10">
            <v>373849.87</v>
          </cell>
          <cell r="P10">
            <v>373849.87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876000</v>
          </cell>
          <cell r="N11">
            <v>818542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12967998</v>
          </cell>
          <cell r="N12">
            <v>11578600.16</v>
          </cell>
          <cell r="O12">
            <v>6822224.9000000004</v>
          </cell>
          <cell r="P12">
            <v>6822224.9000000004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56686651.049999997</v>
          </cell>
          <cell r="N13">
            <v>56684549.020000003</v>
          </cell>
          <cell r="O13">
            <v>56613427.579999998</v>
          </cell>
          <cell r="P13">
            <v>56363327.909999996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240000</v>
          </cell>
          <cell r="N14">
            <v>240000</v>
          </cell>
          <cell r="O14">
            <v>100653.95</v>
          </cell>
          <cell r="P14">
            <v>100653.95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7500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2545200</v>
          </cell>
          <cell r="N16">
            <v>2061155.76</v>
          </cell>
          <cell r="O16">
            <v>1208204.54</v>
          </cell>
          <cell r="P16">
            <v>1208204.54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4316621.0999999996</v>
          </cell>
          <cell r="N17">
            <v>4316621.0999999996</v>
          </cell>
          <cell r="O17">
            <v>2916934.15</v>
          </cell>
          <cell r="P17">
            <v>2916934.15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10120644.18</v>
          </cell>
          <cell r="N18">
            <v>10120644.18</v>
          </cell>
          <cell r="O18">
            <v>10120644.18</v>
          </cell>
          <cell r="P18">
            <v>10120644.18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12348108.529999999</v>
          </cell>
          <cell r="N19">
            <v>12348108.529999999</v>
          </cell>
          <cell r="O19">
            <v>12340486.67</v>
          </cell>
          <cell r="P19">
            <v>12270687.140000001</v>
          </cell>
        </row>
        <row r="20">
          <cell r="A20" t="str">
            <v>25303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00SA</v>
          </cell>
          <cell r="H20" t="str">
            <v>PAGAMENTO DE HONORARIOS PERICIAIS NAS ACOES EM QUE O INSS FI</v>
          </cell>
          <cell r="I20" t="str">
            <v>2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276362</v>
          </cell>
          <cell r="N20">
            <v>276362</v>
          </cell>
          <cell r="O20">
            <v>276356.86</v>
          </cell>
          <cell r="P20">
            <v>276356.86</v>
          </cell>
        </row>
        <row r="21">
          <cell r="A21" t="str">
            <v>25303</v>
          </cell>
          <cell r="B21" t="str">
            <v>INSTITUTO NACIONAL DO SEGURO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00SA</v>
          </cell>
          <cell r="H21" t="str">
            <v>PAGAMENTO DE HONORARIOS PERICIAIS NAS ACOES EM QUE O INSS FI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2749200</v>
          </cell>
          <cell r="N21">
            <v>2749199.24</v>
          </cell>
          <cell r="O21">
            <v>2747976.23</v>
          </cell>
          <cell r="P21">
            <v>2747976.23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Normal="100" zoomScaleSheetLayoutView="10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44409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+'[1]Access-Ago'!A10</f>
        <v>12101</v>
      </c>
      <c r="B10" s="38" t="str">
        <f>+'[1]Access-Ago'!B10</f>
        <v>JUSTICA FEDERAL DE PRIMEIRO GRAU</v>
      </c>
      <c r="C10" s="39" t="str">
        <f>+CONCATENATE('[1]Access-Ago'!C10,".",'[1]Access-Ago'!D10)</f>
        <v>02.061</v>
      </c>
      <c r="D10" s="39" t="str">
        <f>+CONCATENATE('[1]Access-Ago'!E10,".",'[1]Access-Ago'!G10)</f>
        <v>0033.4224</v>
      </c>
      <c r="E10" s="38" t="str">
        <f>+'[1]Access-Ago'!F10</f>
        <v>PROGRAMA DE GESTAO E MANUTENCAO DO PODER JUDICIARIO</v>
      </c>
      <c r="F10" s="40" t="str">
        <f>+'[1]Access-Ago'!H10</f>
        <v>ASSISTENCIA JURIDICA A PESSOAS CARENTES</v>
      </c>
      <c r="G10" s="37" t="str">
        <f>IF('[1]Access-Ago'!I10="1","F","S")</f>
        <v>F</v>
      </c>
      <c r="H10" s="37" t="str">
        <f>+'[1]Access-Ago'!J10</f>
        <v>0100</v>
      </c>
      <c r="I10" s="41" t="str">
        <f>+'[1]Access-Ago'!K10</f>
        <v>RECURSOS PRIMARIOS DE LIVRE APLICACAO</v>
      </c>
      <c r="J10" s="37" t="str">
        <f>+'[1]Access-Ago'!L10</f>
        <v>3</v>
      </c>
      <c r="K10" s="42"/>
      <c r="L10" s="43"/>
      <c r="M10" s="43"/>
      <c r="N10" s="44">
        <f>K10+L10-M10</f>
        <v>0</v>
      </c>
      <c r="O10" s="42"/>
      <c r="P10" s="45">
        <f>+'[1]Access-Ago'!M10</f>
        <v>374776</v>
      </c>
      <c r="Q10" s="45"/>
      <c r="R10" s="45">
        <f>N10-O10+P10+Q10</f>
        <v>374776</v>
      </c>
      <c r="S10" s="45">
        <f>+'[1]Access-Ago'!N10</f>
        <v>374776</v>
      </c>
      <c r="T10" s="46">
        <f>IF(R10&gt;0,S10/R10,0)</f>
        <v>1</v>
      </c>
      <c r="U10" s="45">
        <f>+'[1]Access-Ago'!O10</f>
        <v>373849.87</v>
      </c>
      <c r="V10" s="46">
        <f>IF(R10&gt;0,U10/R10,0)</f>
        <v>0.9975288438960872</v>
      </c>
      <c r="W10" s="45">
        <f>+'[1]Access-Ago'!P10</f>
        <v>373849.87</v>
      </c>
      <c r="X10" s="46">
        <f>IF(R10&gt;0,W10/R10,0)</f>
        <v>0.9975288438960872</v>
      </c>
    </row>
    <row r="11" spans="1:24" ht="30.75" customHeight="1" x14ac:dyDescent="0.2">
      <c r="A11" s="47" t="str">
        <f>+'[1]Access-Ago'!A11</f>
        <v>12101</v>
      </c>
      <c r="B11" s="48" t="str">
        <f>+'[1]Access-Ago'!B11</f>
        <v>JUSTICA FEDERAL DE PRIMEIRO GRAU</v>
      </c>
      <c r="C11" s="47" t="str">
        <f>+CONCATENATE('[1]Access-Ago'!C11,".",'[1]Access-Ago'!D11)</f>
        <v>02.061</v>
      </c>
      <c r="D11" s="47" t="str">
        <f>+CONCATENATE('[1]Access-Ago'!E11,".",'[1]Access-Ago'!G11)</f>
        <v>0033.4257</v>
      </c>
      <c r="E11" s="48" t="str">
        <f>+'[1]Access-Ago'!F11</f>
        <v>PROGRAMA DE GESTAO E MANUTENCAO DO PODER JUDICIARIO</v>
      </c>
      <c r="F11" s="49" t="str">
        <f>+'[1]Access-Ago'!H11</f>
        <v>JULGAMENTO DE CAUSAS NA JUSTICA FEDERAL</v>
      </c>
      <c r="G11" s="47" t="str">
        <f>IF('[1]Access-Ago'!I11="1","F","S")</f>
        <v>F</v>
      </c>
      <c r="H11" s="47" t="str">
        <f>+'[1]Access-Ago'!J11</f>
        <v>0100</v>
      </c>
      <c r="I11" s="48" t="str">
        <f>+'[1]Access-Ago'!K11</f>
        <v>RECURSOS PRIMARIOS DE LIVRE APLICACAO</v>
      </c>
      <c r="J11" s="47" t="str">
        <f>+'[1]Access-Ago'!L11</f>
        <v>4</v>
      </c>
      <c r="K11" s="50"/>
      <c r="L11" s="50"/>
      <c r="M11" s="50"/>
      <c r="N11" s="51">
        <v>0</v>
      </c>
      <c r="O11" s="50"/>
      <c r="P11" s="52">
        <f>+'[1]Access-Ago'!M11</f>
        <v>876000</v>
      </c>
      <c r="Q11" s="52"/>
      <c r="R11" s="52">
        <f t="shared" ref="R11:R21" si="0">N11-O11+P11+Q11</f>
        <v>876000</v>
      </c>
      <c r="S11" s="52">
        <f>+'[1]Access-Ago'!N11</f>
        <v>818542</v>
      </c>
      <c r="T11" s="53">
        <f t="shared" ref="T11:T22" si="1">IF(R11&gt;0,S11/R11,0)</f>
        <v>0.93440867579908671</v>
      </c>
      <c r="U11" s="52">
        <f>+'[1]Access-Ago'!O11</f>
        <v>0</v>
      </c>
      <c r="V11" s="53">
        <f t="shared" ref="V11:V22" si="2">IF(R11&gt;0,U11/R11,0)</f>
        <v>0</v>
      </c>
      <c r="W11" s="52">
        <f>+'[1]Access-Ago'!P11</f>
        <v>0</v>
      </c>
      <c r="X11" s="53">
        <f t="shared" ref="X11:X22" si="3">IF(R11&gt;0,W11/R11,0)</f>
        <v>0</v>
      </c>
    </row>
    <row r="12" spans="1:24" ht="30.75" customHeight="1" x14ac:dyDescent="0.2">
      <c r="A12" s="47" t="str">
        <f>+'[1]Access-Ago'!A12</f>
        <v>12101</v>
      </c>
      <c r="B12" s="48" t="str">
        <f>+'[1]Access-Ago'!B12</f>
        <v>JUSTICA FEDERAL DE PRIMEIRO GRAU</v>
      </c>
      <c r="C12" s="47" t="str">
        <f>+CONCATENATE('[1]Access-Ago'!C12,".",'[1]Access-Ago'!D12)</f>
        <v>02.061</v>
      </c>
      <c r="D12" s="47" t="str">
        <f>+CONCATENATE('[1]Access-Ago'!E12,".",'[1]Access-Ago'!G12)</f>
        <v>0033.4257</v>
      </c>
      <c r="E12" s="48" t="str">
        <f>+'[1]Access-Ago'!F12</f>
        <v>PROGRAMA DE GESTAO E MANUTENCAO DO PODER JUDICIARIO</v>
      </c>
      <c r="F12" s="48" t="str">
        <f>+'[1]Access-Ago'!H12</f>
        <v>JULGAMENTO DE CAUSAS NA JUSTICA FEDERAL</v>
      </c>
      <c r="G12" s="47" t="str">
        <f>IF('[1]Access-Ago'!I12="1","F","S")</f>
        <v>F</v>
      </c>
      <c r="H12" s="47" t="str">
        <f>+'[1]Access-Ago'!J12</f>
        <v>0100</v>
      </c>
      <c r="I12" s="48" t="str">
        <f>+'[1]Access-Ago'!K12</f>
        <v>RECURSOS PRIMARIOS DE LIVRE APLICACAO</v>
      </c>
      <c r="J12" s="47" t="str">
        <f>+'[1]Access-Ago'!L12</f>
        <v>3</v>
      </c>
      <c r="K12" s="52"/>
      <c r="L12" s="52"/>
      <c r="M12" s="52"/>
      <c r="N12" s="50">
        <v>0</v>
      </c>
      <c r="O12" s="52"/>
      <c r="P12" s="52">
        <f>+'[1]Access-Ago'!M12</f>
        <v>12967998</v>
      </c>
      <c r="Q12" s="52"/>
      <c r="R12" s="52">
        <f t="shared" si="0"/>
        <v>12967998</v>
      </c>
      <c r="S12" s="52">
        <f>+'[1]Access-Ago'!N12</f>
        <v>11578600.16</v>
      </c>
      <c r="T12" s="53">
        <f t="shared" si="1"/>
        <v>0.892859496122686</v>
      </c>
      <c r="U12" s="52">
        <f>+'[1]Access-Ago'!O12</f>
        <v>6822224.9000000004</v>
      </c>
      <c r="V12" s="53">
        <f t="shared" si="2"/>
        <v>0.52608158175224895</v>
      </c>
      <c r="W12" s="52">
        <f>+'[1]Access-Ago'!P12</f>
        <v>6822224.9000000004</v>
      </c>
      <c r="X12" s="53">
        <f t="shared" si="3"/>
        <v>0.52608158175224895</v>
      </c>
    </row>
    <row r="13" spans="1:24" ht="30.75" customHeight="1" x14ac:dyDescent="0.2">
      <c r="A13" s="47" t="str">
        <f>+'[1]Access-Ago'!A13</f>
        <v>12101</v>
      </c>
      <c r="B13" s="48" t="str">
        <f>+'[1]Access-Ago'!B13</f>
        <v>JUSTICA FEDERAL DE PRIMEIRO GRAU</v>
      </c>
      <c r="C13" s="47" t="str">
        <f>+CONCATENATE('[1]Access-Ago'!C13,".",'[1]Access-Ago'!D13)</f>
        <v>02.122</v>
      </c>
      <c r="D13" s="47" t="str">
        <f>+CONCATENATE('[1]Access-Ago'!E13,".",'[1]Access-Ago'!G13)</f>
        <v>0033.20TP</v>
      </c>
      <c r="E13" s="48" t="str">
        <f>+'[1]Access-Ago'!F13</f>
        <v>PROGRAMA DE GESTAO E MANUTENCAO DO PODER JUDICIARIO</v>
      </c>
      <c r="F13" s="48" t="str">
        <f>+'[1]Access-Ago'!H13</f>
        <v>ATIVOS CIVIS DA UNIAO</v>
      </c>
      <c r="G13" s="47" t="str">
        <f>IF('[1]Access-Ago'!I13="1","F","S")</f>
        <v>F</v>
      </c>
      <c r="H13" s="47" t="str">
        <f>+'[1]Access-Ago'!J13</f>
        <v>0100</v>
      </c>
      <c r="I13" s="48" t="str">
        <f>+'[1]Access-Ago'!K13</f>
        <v>RECURSOS PRIMARIOS DE LIVRE APLICACAO</v>
      </c>
      <c r="J13" s="47" t="str">
        <f>+'[1]Access-Ago'!L13</f>
        <v>1</v>
      </c>
      <c r="K13" s="52"/>
      <c r="L13" s="52"/>
      <c r="M13" s="52"/>
      <c r="N13" s="50">
        <v>0</v>
      </c>
      <c r="O13" s="52"/>
      <c r="P13" s="52">
        <f>+'[1]Access-Ago'!M13</f>
        <v>56686651.049999997</v>
      </c>
      <c r="Q13" s="52"/>
      <c r="R13" s="52">
        <f t="shared" si="0"/>
        <v>56686651.049999997</v>
      </c>
      <c r="S13" s="52">
        <f>+'[1]Access-Ago'!N13</f>
        <v>56684549.020000003</v>
      </c>
      <c r="T13" s="53">
        <f t="shared" si="1"/>
        <v>0.99996291843033491</v>
      </c>
      <c r="U13" s="52">
        <f>+'[1]Access-Ago'!O13</f>
        <v>56613427.579999998</v>
      </c>
      <c r="V13" s="53">
        <f t="shared" si="2"/>
        <v>0.99870827666401718</v>
      </c>
      <c r="W13" s="52">
        <f>+'[1]Access-Ago'!P13</f>
        <v>56363327.909999996</v>
      </c>
      <c r="X13" s="53">
        <f t="shared" si="3"/>
        <v>0.99429630902494459</v>
      </c>
    </row>
    <row r="14" spans="1:24" ht="30.75" customHeight="1" x14ac:dyDescent="0.2">
      <c r="A14" s="47" t="str">
        <f>+'[1]Access-Ago'!A14</f>
        <v>12101</v>
      </c>
      <c r="B14" s="48" t="str">
        <f>+'[1]Access-Ago'!B14</f>
        <v>JUSTICA FEDERAL DE PRIMEIRO GRAU</v>
      </c>
      <c r="C14" s="47" t="str">
        <f>+CONCATENATE('[1]Access-Ago'!C14,".",'[1]Access-Ago'!D14)</f>
        <v>02.122</v>
      </c>
      <c r="D14" s="47" t="str">
        <f>+CONCATENATE('[1]Access-Ago'!E14,".",'[1]Access-Ago'!G14)</f>
        <v>0033.216H</v>
      </c>
      <c r="E14" s="48" t="str">
        <f>+'[1]Access-Ago'!F14</f>
        <v>PROGRAMA DE GESTAO E MANUTENCAO DO PODER JUDICIARIO</v>
      </c>
      <c r="F14" s="48" t="str">
        <f>+'[1]Access-Ago'!H14</f>
        <v>AJUDA DE CUSTO PARA MORADIA OU AUXILIO-MORADIA A AGENTES PUB</v>
      </c>
      <c r="G14" s="47" t="str">
        <f>IF('[1]Access-Ago'!I14="1","F","S")</f>
        <v>F</v>
      </c>
      <c r="H14" s="47" t="str">
        <f>+'[1]Access-Ago'!J14</f>
        <v>0100</v>
      </c>
      <c r="I14" s="48" t="str">
        <f>+'[1]Access-Ago'!K14</f>
        <v>RECURSOS PRIMARIOS DE LIVRE APLICACAO</v>
      </c>
      <c r="J14" s="47" t="str">
        <f>+'[1]Access-Ago'!L14</f>
        <v>3</v>
      </c>
      <c r="K14" s="52"/>
      <c r="L14" s="52"/>
      <c r="M14" s="52"/>
      <c r="N14" s="50">
        <v>0</v>
      </c>
      <c r="O14" s="52"/>
      <c r="P14" s="52">
        <f>+'[1]Access-Ago'!M14</f>
        <v>240000</v>
      </c>
      <c r="Q14" s="52"/>
      <c r="R14" s="52">
        <f t="shared" si="0"/>
        <v>240000</v>
      </c>
      <c r="S14" s="52">
        <f>+'[1]Access-Ago'!N14</f>
        <v>240000</v>
      </c>
      <c r="T14" s="53">
        <f t="shared" si="1"/>
        <v>1</v>
      </c>
      <c r="U14" s="52">
        <f>+'[1]Access-Ago'!O14</f>
        <v>100653.95</v>
      </c>
      <c r="V14" s="53">
        <f t="shared" si="2"/>
        <v>0.4193914583333333</v>
      </c>
      <c r="W14" s="52">
        <f>+'[1]Access-Ago'!P14</f>
        <v>100653.95</v>
      </c>
      <c r="X14" s="53">
        <f t="shared" si="3"/>
        <v>0.4193914583333333</v>
      </c>
    </row>
    <row r="15" spans="1:24" ht="30.75" customHeight="1" x14ac:dyDescent="0.2">
      <c r="A15" s="47" t="str">
        <f>+'[1]Access-Ago'!A15</f>
        <v>12101</v>
      </c>
      <c r="B15" s="48" t="str">
        <f>+'[1]Access-Ago'!B15</f>
        <v>JUSTICA FEDERAL DE PRIMEIRO GRAU</v>
      </c>
      <c r="C15" s="47" t="str">
        <f>+CONCATENATE('[1]Access-Ago'!C15,".",'[1]Access-Ago'!D15)</f>
        <v>02.301</v>
      </c>
      <c r="D15" s="47" t="str">
        <f>+CONCATENATE('[1]Access-Ago'!E15,".",'[1]Access-Ago'!G15)</f>
        <v>0033.2004</v>
      </c>
      <c r="E15" s="48" t="str">
        <f>+'[1]Access-Ago'!F15</f>
        <v>PROGRAMA DE GESTAO E MANUTENCAO DO PODER JUDICIARIO</v>
      </c>
      <c r="F15" s="48" t="str">
        <f>+'[1]Access-Ago'!H15</f>
        <v>ASSISTENCIA MEDICA E ODONTOLOGICA AOS SERVIDORES CIVIS, EMPR</v>
      </c>
      <c r="G15" s="47" t="str">
        <f>IF('[1]Access-Ago'!I15="1","F","S")</f>
        <v>S</v>
      </c>
      <c r="H15" s="47" t="str">
        <f>+'[1]Access-Ago'!J15</f>
        <v>0151</v>
      </c>
      <c r="I15" s="48" t="str">
        <f>+'[1]Access-Ago'!K15</f>
        <v>RECURSOS LIVRES DA SEGURIDADE SOCIAL</v>
      </c>
      <c r="J15" s="47" t="str">
        <f>+'[1]Access-Ago'!L15</f>
        <v>4</v>
      </c>
      <c r="K15" s="50"/>
      <c r="L15" s="50"/>
      <c r="M15" s="50"/>
      <c r="N15" s="50">
        <v>0</v>
      </c>
      <c r="O15" s="50"/>
      <c r="P15" s="52">
        <f>+'[1]Access-Ago'!M15</f>
        <v>7500</v>
      </c>
      <c r="Q15" s="52"/>
      <c r="R15" s="52">
        <f t="shared" si="0"/>
        <v>7500</v>
      </c>
      <c r="S15" s="52">
        <f>+'[1]Access-Ago'!N15</f>
        <v>0</v>
      </c>
      <c r="T15" s="53">
        <f t="shared" si="1"/>
        <v>0</v>
      </c>
      <c r="U15" s="52">
        <f>+'[1]Access-Ago'!O15</f>
        <v>0</v>
      </c>
      <c r="V15" s="53">
        <f t="shared" si="2"/>
        <v>0</v>
      </c>
      <c r="W15" s="52">
        <f>+'[1]Access-Ago'!P15</f>
        <v>0</v>
      </c>
      <c r="X15" s="53">
        <f t="shared" si="3"/>
        <v>0</v>
      </c>
    </row>
    <row r="16" spans="1:24" ht="30.75" customHeight="1" x14ac:dyDescent="0.2">
      <c r="A16" s="47" t="str">
        <f>+'[1]Access-Ago'!A16</f>
        <v>12101</v>
      </c>
      <c r="B16" s="48" t="str">
        <f>+'[1]Access-Ago'!B16</f>
        <v>JUSTICA FEDERAL DE PRIMEIRO GRAU</v>
      </c>
      <c r="C16" s="47" t="str">
        <f>+CONCATENATE('[1]Access-Ago'!C16,".",'[1]Access-Ago'!D16)</f>
        <v>02.301</v>
      </c>
      <c r="D16" s="47" t="str">
        <f>+CONCATENATE('[1]Access-Ago'!E16,".",'[1]Access-Ago'!G16)</f>
        <v>0033.2004</v>
      </c>
      <c r="E16" s="48" t="str">
        <f>+'[1]Access-Ago'!F16</f>
        <v>PROGRAMA DE GESTAO E MANUTENCAO DO PODER JUDICIARIO</v>
      </c>
      <c r="F16" s="48" t="str">
        <f>+'[1]Access-Ago'!H16</f>
        <v>ASSISTENCIA MEDICA E ODONTOLOGICA AOS SERVIDORES CIVIS, EMPR</v>
      </c>
      <c r="G16" s="47" t="str">
        <f>IF('[1]Access-Ago'!I16="1","F","S")</f>
        <v>S</v>
      </c>
      <c r="H16" s="47" t="str">
        <f>+'[1]Access-Ago'!J16</f>
        <v>0151</v>
      </c>
      <c r="I16" s="48" t="str">
        <f>+'[1]Access-Ago'!K16</f>
        <v>RECURSOS LIVRES DA SEGURIDADE SOCIAL</v>
      </c>
      <c r="J16" s="47" t="str">
        <f>+'[1]Access-Ago'!L16</f>
        <v>3</v>
      </c>
      <c r="K16" s="52"/>
      <c r="L16" s="52"/>
      <c r="M16" s="52"/>
      <c r="N16" s="50">
        <v>0</v>
      </c>
      <c r="O16" s="52"/>
      <c r="P16" s="52">
        <f>+'[1]Access-Ago'!M16</f>
        <v>2545200</v>
      </c>
      <c r="Q16" s="52"/>
      <c r="R16" s="52">
        <f t="shared" si="0"/>
        <v>2545200</v>
      </c>
      <c r="S16" s="52">
        <f>+'[1]Access-Ago'!N16</f>
        <v>2061155.76</v>
      </c>
      <c r="T16" s="53">
        <f t="shared" si="1"/>
        <v>0.80982074493163603</v>
      </c>
      <c r="U16" s="52">
        <f>+'[1]Access-Ago'!O16</f>
        <v>1208204.54</v>
      </c>
      <c r="V16" s="53">
        <f t="shared" si="2"/>
        <v>0.47469925349677827</v>
      </c>
      <c r="W16" s="52">
        <f>+'[1]Access-Ago'!P16</f>
        <v>1208204.54</v>
      </c>
      <c r="X16" s="53">
        <f t="shared" si="3"/>
        <v>0.47469925349677827</v>
      </c>
    </row>
    <row r="17" spans="1:24" ht="30.75" customHeight="1" x14ac:dyDescent="0.2">
      <c r="A17" s="47" t="str">
        <f>+'[1]Access-Ago'!A17</f>
        <v>12101</v>
      </c>
      <c r="B17" s="48" t="str">
        <f>+'[1]Access-Ago'!B17</f>
        <v>JUSTICA FEDERAL DE PRIMEIRO GRAU</v>
      </c>
      <c r="C17" s="47" t="str">
        <f>+CONCATENATE('[1]Access-Ago'!C17,".",'[1]Access-Ago'!D17)</f>
        <v>02.301</v>
      </c>
      <c r="D17" s="47" t="str">
        <f>+CONCATENATE('[1]Access-Ago'!E17,".",'[1]Access-Ago'!G17)</f>
        <v>0033.212B</v>
      </c>
      <c r="E17" s="48" t="str">
        <f>+'[1]Access-Ago'!F17</f>
        <v>PROGRAMA DE GESTAO E MANUTENCAO DO PODER JUDICIARIO</v>
      </c>
      <c r="F17" s="48" t="str">
        <f>+'[1]Access-Ago'!H17</f>
        <v>BENEFICIOS OBRIGATORIOS AOS SERVIDORES CIVIS, EMPREGADOS, MI</v>
      </c>
      <c r="G17" s="47" t="str">
        <f>IF('[1]Access-Ago'!I17="1","F","S")</f>
        <v>F</v>
      </c>
      <c r="H17" s="47" t="str">
        <f>+'[1]Access-Ago'!J17</f>
        <v>0100</v>
      </c>
      <c r="I17" s="48" t="str">
        <f>+'[1]Access-Ago'!K17</f>
        <v>RECURSOS PRIMARIOS DE LIVRE APLICACAO</v>
      </c>
      <c r="J17" s="47" t="str">
        <f>+'[1]Access-Ago'!L17</f>
        <v>3</v>
      </c>
      <c r="K17" s="52"/>
      <c r="L17" s="52"/>
      <c r="M17" s="52"/>
      <c r="N17" s="50">
        <v>0</v>
      </c>
      <c r="O17" s="52"/>
      <c r="P17" s="52">
        <f>+'[1]Access-Ago'!M17</f>
        <v>4316621.0999999996</v>
      </c>
      <c r="Q17" s="52"/>
      <c r="R17" s="52">
        <f t="shared" si="0"/>
        <v>4316621.0999999996</v>
      </c>
      <c r="S17" s="52">
        <f>+'[1]Access-Ago'!N17</f>
        <v>4316621.0999999996</v>
      </c>
      <c r="T17" s="53">
        <f t="shared" si="1"/>
        <v>1</v>
      </c>
      <c r="U17" s="52">
        <f>+'[1]Access-Ago'!O17</f>
        <v>2916934.15</v>
      </c>
      <c r="V17" s="53">
        <f t="shared" si="2"/>
        <v>0.6757447740780399</v>
      </c>
      <c r="W17" s="52">
        <f>+'[1]Access-Ago'!P17</f>
        <v>2916934.15</v>
      </c>
      <c r="X17" s="53">
        <f t="shared" si="3"/>
        <v>0.6757447740780399</v>
      </c>
    </row>
    <row r="18" spans="1:24" ht="30.75" customHeight="1" x14ac:dyDescent="0.2">
      <c r="A18" s="47" t="str">
        <f>+'[1]Access-Ago'!A18</f>
        <v>12101</v>
      </c>
      <c r="B18" s="48" t="str">
        <f>+'[1]Access-Ago'!B18</f>
        <v>JUSTICA FEDERAL DE PRIMEIRO GRAU</v>
      </c>
      <c r="C18" s="47" t="str">
        <f>+CONCATENATE('[1]Access-Ago'!C18,".",'[1]Access-Ago'!D18)</f>
        <v>02.846</v>
      </c>
      <c r="D18" s="47" t="str">
        <f>+CONCATENATE('[1]Access-Ago'!E18,".",'[1]Access-Ago'!G18)</f>
        <v>0033.09HB</v>
      </c>
      <c r="E18" s="48" t="str">
        <f>+'[1]Access-Ago'!F18</f>
        <v>PROGRAMA DE GESTAO E MANUTENCAO DO PODER JUDICIARIO</v>
      </c>
      <c r="F18" s="48" t="str">
        <f>+'[1]Access-Ago'!H18</f>
        <v>CONTRIBUICAO DA UNIAO, DE SUAS AUTARQUIAS E FUNDACOES PARA O</v>
      </c>
      <c r="G18" s="47" t="str">
        <f>IF('[1]Access-Ago'!I18="1","F","S")</f>
        <v>F</v>
      </c>
      <c r="H18" s="47" t="str">
        <f>+'[1]Access-Ago'!J18</f>
        <v>0100</v>
      </c>
      <c r="I18" s="48" t="str">
        <f>+'[1]Access-Ago'!K18</f>
        <v>RECURSOS PRIMARIOS DE LIVRE APLICACAO</v>
      </c>
      <c r="J18" s="47" t="str">
        <f>+'[1]Access-Ago'!L18</f>
        <v>1</v>
      </c>
      <c r="K18" s="50"/>
      <c r="L18" s="50"/>
      <c r="M18" s="50"/>
      <c r="N18" s="50">
        <v>0</v>
      </c>
      <c r="O18" s="50"/>
      <c r="P18" s="52">
        <f>+'[1]Access-Ago'!M18</f>
        <v>10120644.18</v>
      </c>
      <c r="Q18" s="52"/>
      <c r="R18" s="52">
        <f t="shared" si="0"/>
        <v>10120644.18</v>
      </c>
      <c r="S18" s="52">
        <f>+'[1]Access-Ago'!N18</f>
        <v>10120644.18</v>
      </c>
      <c r="T18" s="53">
        <f t="shared" si="1"/>
        <v>1</v>
      </c>
      <c r="U18" s="52">
        <f>+'[1]Access-Ago'!O18</f>
        <v>10120644.18</v>
      </c>
      <c r="V18" s="53">
        <f t="shared" si="2"/>
        <v>1</v>
      </c>
      <c r="W18" s="52">
        <f>+'[1]Access-Ago'!P18</f>
        <v>10120644.18</v>
      </c>
      <c r="X18" s="53">
        <f t="shared" si="3"/>
        <v>1</v>
      </c>
    </row>
    <row r="19" spans="1:24" ht="30.75" customHeight="1" x14ac:dyDescent="0.2">
      <c r="A19" s="47" t="str">
        <f>+'[1]Access-Ago'!A19</f>
        <v>12101</v>
      </c>
      <c r="B19" s="48" t="str">
        <f>+'[1]Access-Ago'!B19</f>
        <v>JUSTICA FEDERAL DE PRIMEIRO GRAU</v>
      </c>
      <c r="C19" s="47" t="str">
        <f>+CONCATENATE('[1]Access-Ago'!C19,".",'[1]Access-Ago'!D19)</f>
        <v>09.272</v>
      </c>
      <c r="D19" s="47" t="str">
        <f>+CONCATENATE('[1]Access-Ago'!E19,".",'[1]Access-Ago'!G19)</f>
        <v>0033.0181</v>
      </c>
      <c r="E19" s="48" t="str">
        <f>+'[1]Access-Ago'!F19</f>
        <v>PROGRAMA DE GESTAO E MANUTENCAO DO PODER JUDICIARIO</v>
      </c>
      <c r="F19" s="48" t="str">
        <f>+'[1]Access-Ago'!H19</f>
        <v>APOSENTADORIAS E PENSOES CIVIS DA UNIAO</v>
      </c>
      <c r="G19" s="47" t="str">
        <f>IF('[1]Access-Ago'!I19="1","F","S")</f>
        <v>S</v>
      </c>
      <c r="H19" s="47" t="str">
        <f>+'[1]Access-Ago'!J19</f>
        <v>0156</v>
      </c>
      <c r="I19" s="48" t="str">
        <f>+'[1]Access-Ago'!K19</f>
        <v>CONTRIB.DO SERV.PARA O PLANO SEG.SOC.SERV.PUB</v>
      </c>
      <c r="J19" s="47" t="str">
        <f>+'[1]Access-Ago'!L19</f>
        <v>1</v>
      </c>
      <c r="K19" s="50"/>
      <c r="L19" s="50"/>
      <c r="M19" s="50"/>
      <c r="N19" s="50">
        <v>0</v>
      </c>
      <c r="O19" s="50"/>
      <c r="P19" s="52">
        <f>+'[1]Access-Ago'!M19</f>
        <v>12348108.529999999</v>
      </c>
      <c r="Q19" s="52"/>
      <c r="R19" s="52">
        <f t="shared" si="0"/>
        <v>12348108.529999999</v>
      </c>
      <c r="S19" s="52">
        <f>+'[1]Access-Ago'!N19</f>
        <v>12348108.529999999</v>
      </c>
      <c r="T19" s="53">
        <f t="shared" si="1"/>
        <v>1</v>
      </c>
      <c r="U19" s="52">
        <f>+'[1]Access-Ago'!O19</f>
        <v>12340486.67</v>
      </c>
      <c r="V19" s="53">
        <f t="shared" si="2"/>
        <v>0.99938275080904238</v>
      </c>
      <c r="W19" s="52">
        <f>+'[1]Access-Ago'!P19</f>
        <v>12270687.140000001</v>
      </c>
      <c r="X19" s="53">
        <f t="shared" si="3"/>
        <v>0.99373010126920236</v>
      </c>
    </row>
    <row r="20" spans="1:24" ht="30.75" customHeight="1" x14ac:dyDescent="0.2">
      <c r="A20" s="47" t="str">
        <f>+'[1]Access-Ago'!A20</f>
        <v>25303</v>
      </c>
      <c r="B20" s="48" t="str">
        <f>+'[1]Access-Ago'!B20</f>
        <v>INSTITUTO NACIONAL DO SEGURO SOCIAL</v>
      </c>
      <c r="C20" s="47" t="str">
        <f>+CONCATENATE('[1]Access-Ago'!C20,".",'[1]Access-Ago'!D20)</f>
        <v>28.846</v>
      </c>
      <c r="D20" s="47" t="str">
        <f>+CONCATENATE('[1]Access-Ago'!E20,".",'[1]Access-Ago'!G20)</f>
        <v>0901.00SA</v>
      </c>
      <c r="E20" s="48" t="str">
        <f>+'[1]Access-Ago'!F20</f>
        <v>OPERACOES ESPECIAIS: CUMPRIMENTO DE SENTENCAS JUDICIAIS</v>
      </c>
      <c r="F20" s="48" t="str">
        <f>+'[1]Access-Ago'!H20</f>
        <v>PAGAMENTO DE HONORARIOS PERICIAIS NAS ACOES EM QUE O INSS FI</v>
      </c>
      <c r="G20" s="47" t="str">
        <f>IF('[1]Access-Ago'!I20="1","F","S")</f>
        <v>S</v>
      </c>
      <c r="H20" s="47" t="str">
        <f>+'[1]Access-Ago'!J20</f>
        <v>0100</v>
      </c>
      <c r="I20" s="48" t="str">
        <f>+'[1]Access-Ago'!K20</f>
        <v>RECURSOS PRIMARIOS DE LIVRE APLICACAO</v>
      </c>
      <c r="J20" s="47" t="str">
        <f>+'[1]Access-Ago'!L20</f>
        <v>3</v>
      </c>
      <c r="K20" s="50"/>
      <c r="L20" s="50"/>
      <c r="M20" s="50"/>
      <c r="N20" s="50">
        <v>0</v>
      </c>
      <c r="O20" s="50"/>
      <c r="P20" s="52">
        <f>+'[1]Access-Ago'!M20</f>
        <v>276362</v>
      </c>
      <c r="Q20" s="52"/>
      <c r="R20" s="52">
        <f t="shared" si="0"/>
        <v>276362</v>
      </c>
      <c r="S20" s="52">
        <f>+'[1]Access-Ago'!N20</f>
        <v>276362</v>
      </c>
      <c r="T20" s="53">
        <f t="shared" si="1"/>
        <v>1</v>
      </c>
      <c r="U20" s="52">
        <f>+'[1]Access-Ago'!O20</f>
        <v>276356.86</v>
      </c>
      <c r="V20" s="53">
        <f t="shared" si="2"/>
        <v>0.99998140120566503</v>
      </c>
      <c r="W20" s="52">
        <f>+'[1]Access-Ago'!P20</f>
        <v>276356.86</v>
      </c>
      <c r="X20" s="53">
        <f t="shared" si="3"/>
        <v>0.99998140120566503</v>
      </c>
    </row>
    <row r="21" spans="1:24" ht="30.75" customHeight="1" thickBot="1" x14ac:dyDescent="0.25">
      <c r="A21" s="47" t="str">
        <f>+'[1]Access-Ago'!A21</f>
        <v>25303</v>
      </c>
      <c r="B21" s="48" t="str">
        <f>+'[1]Access-Ago'!B21</f>
        <v>INSTITUTO NACIONAL DO SEGURO SOCIAL</v>
      </c>
      <c r="C21" s="47" t="str">
        <f>+CONCATENATE('[1]Access-Ago'!C21,".",'[1]Access-Ago'!D21)</f>
        <v>28.846</v>
      </c>
      <c r="D21" s="47" t="str">
        <f>+CONCATENATE('[1]Access-Ago'!E21,".",'[1]Access-Ago'!G21)</f>
        <v>0901.00SA</v>
      </c>
      <c r="E21" s="48" t="str">
        <f>+'[1]Access-Ago'!F21</f>
        <v>OPERACOES ESPECIAIS: CUMPRIMENTO DE SENTENCAS JUDICIAIS</v>
      </c>
      <c r="F21" s="48" t="str">
        <f>+'[1]Access-Ago'!H21</f>
        <v>PAGAMENTO DE HONORARIOS PERICIAIS NAS ACOES EM QUE O INSS FI</v>
      </c>
      <c r="G21" s="47" t="str">
        <f>IF('[1]Access-Ago'!I21="1","F","S")</f>
        <v>S</v>
      </c>
      <c r="H21" s="47" t="str">
        <f>+'[1]Access-Ago'!J21</f>
        <v>0151</v>
      </c>
      <c r="I21" s="48" t="str">
        <f>+'[1]Access-Ago'!K21</f>
        <v>RECURSOS LIVRES DA SEGURIDADE SOCIAL</v>
      </c>
      <c r="J21" s="47" t="str">
        <f>+'[1]Access-Ago'!L21</f>
        <v>3</v>
      </c>
      <c r="K21" s="50"/>
      <c r="L21" s="50"/>
      <c r="M21" s="50"/>
      <c r="N21" s="50">
        <v>0</v>
      </c>
      <c r="O21" s="50"/>
      <c r="P21" s="52">
        <f>+'[1]Access-Ago'!M21</f>
        <v>2749200</v>
      </c>
      <c r="Q21" s="52"/>
      <c r="R21" s="52">
        <f t="shared" si="0"/>
        <v>2749200</v>
      </c>
      <c r="S21" s="52">
        <f>+'[1]Access-Ago'!N21</f>
        <v>2749199.24</v>
      </c>
      <c r="T21" s="53">
        <f t="shared" si="1"/>
        <v>0.99999972355594358</v>
      </c>
      <c r="U21" s="52">
        <f>+'[1]Access-Ago'!O21</f>
        <v>2747976.23</v>
      </c>
      <c r="V21" s="53">
        <f t="shared" si="2"/>
        <v>0.99955486323294052</v>
      </c>
      <c r="W21" s="52">
        <f>+'[1]Access-Ago'!P21</f>
        <v>2747976.23</v>
      </c>
      <c r="X21" s="53">
        <f t="shared" si="3"/>
        <v>0.99955486323294052</v>
      </c>
    </row>
    <row r="22" spans="1:24" ht="30.75" customHeight="1" thickBot="1" x14ac:dyDescent="0.25">
      <c r="A22" s="14" t="s">
        <v>48</v>
      </c>
      <c r="B22" s="54"/>
      <c r="C22" s="54"/>
      <c r="D22" s="54"/>
      <c r="E22" s="54"/>
      <c r="F22" s="54"/>
      <c r="G22" s="54"/>
      <c r="H22" s="54"/>
      <c r="I22" s="54"/>
      <c r="J22" s="15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6">
        <f>SUM(P10:P21)</f>
        <v>103509060.85999998</v>
      </c>
      <c r="Q22" s="56">
        <f>SUM(Q10:Q21)</f>
        <v>0</v>
      </c>
      <c r="R22" s="56">
        <f>SUM(R10:R21)</f>
        <v>103509060.85999998</v>
      </c>
      <c r="S22" s="56">
        <f>SUM(S10:S21)</f>
        <v>101568557.98999999</v>
      </c>
      <c r="T22" s="57">
        <f t="shared" si="1"/>
        <v>0.98125282121316326</v>
      </c>
      <c r="U22" s="56">
        <f>SUM(U10:U21)</f>
        <v>93520758.930000022</v>
      </c>
      <c r="V22" s="57">
        <f t="shared" si="2"/>
        <v>0.90350311511849646</v>
      </c>
      <c r="W22" s="56">
        <f>SUM(W10:W21)</f>
        <v>93200859.730000004</v>
      </c>
      <c r="X22" s="57">
        <f t="shared" si="3"/>
        <v>0.90041257215209192</v>
      </c>
    </row>
    <row r="23" spans="1:24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x14ac:dyDescent="0.2">
      <c r="A24" s="2" t="s">
        <v>50</v>
      </c>
      <c r="B24" s="58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2021-09-15T16:50:52Z</dcterms:created>
  <dcterms:modified xsi:type="dcterms:W3CDTF">2021-09-15T16:51:47Z</dcterms:modified>
</cp:coreProperties>
</file>