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Nov" sheetId="1" r:id="rId1"/>
  </sheets>
  <externalReferences>
    <externalReference r:id="rId2"/>
  </externalReferences>
  <definedNames>
    <definedName name="_xlnm.Print_Area" localSheetId="0">Nov!$A$1:$X$25</definedName>
  </definedNames>
  <calcPr calcId="145621"/>
</workbook>
</file>

<file path=xl/calcChain.xml><?xml version="1.0" encoding="utf-8"?>
<calcChain xmlns="http://schemas.openxmlformats.org/spreadsheetml/2006/main">
  <c r="Q23" i="1" l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V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W23" i="1" l="1"/>
  <c r="V15" i="1"/>
  <c r="X21" i="1"/>
  <c r="P23" i="1"/>
  <c r="T21" i="1"/>
  <c r="U23" i="1"/>
  <c r="X16" i="1"/>
  <c r="T16" i="1"/>
  <c r="V16" i="1"/>
  <c r="X18" i="1"/>
  <c r="T18" i="1"/>
  <c r="V18" i="1"/>
  <c r="X20" i="1"/>
  <c r="T20" i="1"/>
  <c r="V20" i="1"/>
  <c r="V13" i="1"/>
  <c r="X13" i="1"/>
  <c r="T13" i="1"/>
  <c r="X22" i="1"/>
  <c r="T22" i="1"/>
  <c r="V22" i="1"/>
  <c r="X12" i="1"/>
  <c r="T12" i="1"/>
  <c r="V12" i="1"/>
  <c r="X14" i="1"/>
  <c r="T14" i="1"/>
  <c r="V14" i="1"/>
  <c r="V11" i="1"/>
  <c r="X11" i="1"/>
  <c r="T11" i="1"/>
  <c r="V17" i="1"/>
  <c r="X17" i="1"/>
  <c r="T17" i="1"/>
  <c r="V19" i="1"/>
  <c r="X19" i="1"/>
  <c r="T19" i="1"/>
  <c r="R10" i="1"/>
  <c r="T15" i="1"/>
  <c r="X15" i="1"/>
  <c r="S23" i="1"/>
  <c r="X10" i="1" l="1"/>
  <c r="T10" i="1"/>
  <c r="R23" i="1"/>
  <c r="V10" i="1"/>
  <c r="V23" i="1" l="1"/>
  <c r="X23" i="1"/>
  <c r="T2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<sst xmlns="http://schemas.openxmlformats.org/spreadsheetml/2006/main" count="55" uniqueCount="51">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</sst>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1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Normal 7" xfId="10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  <sheetName val="plan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553678</v>
          </cell>
          <cell r="N10">
            <v>553678</v>
          </cell>
          <cell r="O10">
            <v>552503.29</v>
          </cell>
          <cell r="P10">
            <v>552503.29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1821000</v>
          </cell>
          <cell r="N11">
            <v>1474090.35</v>
          </cell>
          <cell r="O11">
            <v>825460.75</v>
          </cell>
          <cell r="P11">
            <v>825460.75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12647998</v>
          </cell>
          <cell r="N12">
            <v>12251101.560000001</v>
          </cell>
          <cell r="O12">
            <v>9827477.3499999996</v>
          </cell>
          <cell r="P12">
            <v>9801835.3300000001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79729048.930000007</v>
          </cell>
          <cell r="N13">
            <v>79725965.670000002</v>
          </cell>
          <cell r="O13">
            <v>79688783.310000002</v>
          </cell>
          <cell r="P13">
            <v>79181968.930000007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180000</v>
          </cell>
          <cell r="N14">
            <v>180000</v>
          </cell>
          <cell r="O14">
            <v>139999.85</v>
          </cell>
          <cell r="P14">
            <v>139999.85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4</v>
          </cell>
          <cell r="M15">
            <v>7500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3</v>
          </cell>
          <cell r="M16">
            <v>2545200</v>
          </cell>
          <cell r="N16">
            <v>2086185.86</v>
          </cell>
          <cell r="O16">
            <v>1557949.5</v>
          </cell>
          <cell r="P16">
            <v>1557949.5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5135332.07</v>
          </cell>
          <cell r="N17">
            <v>5135331.76</v>
          </cell>
          <cell r="O17">
            <v>4750991.9400000004</v>
          </cell>
          <cell r="P17">
            <v>4730290.25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15127345.48</v>
          </cell>
          <cell r="N18">
            <v>15127345.48</v>
          </cell>
          <cell r="O18">
            <v>15127345.48</v>
          </cell>
          <cell r="P18">
            <v>15127345.48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CONTRIB.DO SERV.PARA O PLANO SEG.SOC.SERV.PUB</v>
          </cell>
          <cell r="L19" t="str">
            <v>1</v>
          </cell>
          <cell r="M19">
            <v>12348108.529999999</v>
          </cell>
          <cell r="N19">
            <v>12348108.529999999</v>
          </cell>
          <cell r="O19">
            <v>12348108.529999999</v>
          </cell>
          <cell r="P19">
            <v>12348108.529999999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09</v>
          </cell>
          <cell r="D20" t="str">
            <v>272</v>
          </cell>
          <cell r="E20" t="str">
            <v>0033</v>
          </cell>
          <cell r="F20" t="str">
            <v>PROGRAMA DE GESTAO E MANUTENCAO DO PODER JUDICIARIO</v>
          </cell>
          <cell r="G20" t="str">
            <v>0181</v>
          </cell>
          <cell r="H20" t="str">
            <v>APOSENTADORIAS E PENSOES CIVIS DA UNIAO</v>
          </cell>
          <cell r="I20" t="str">
            <v>2</v>
          </cell>
          <cell r="J20" t="str">
            <v>0169</v>
          </cell>
          <cell r="K20" t="str">
            <v>CONTR.PATRONAL PARA O PLANO SEG.SOC.SERV.PUB.</v>
          </cell>
          <cell r="L20" t="str">
            <v>1</v>
          </cell>
          <cell r="M20">
            <v>5209684.33</v>
          </cell>
          <cell r="N20">
            <v>5209684.33</v>
          </cell>
          <cell r="O20">
            <v>5209684.33</v>
          </cell>
          <cell r="P20">
            <v>5081907.8600000003</v>
          </cell>
        </row>
        <row r="21">
          <cell r="A21" t="str">
            <v>25303</v>
          </cell>
          <cell r="B21" t="str">
            <v>INSTITUTO NACIONAL DO SEGURO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00SA</v>
          </cell>
          <cell r="H21" t="str">
            <v>PAGAMENTO DE HONORARIOS PERICIAIS NAS ACOES EM QUE O INSS FI</v>
          </cell>
          <cell r="I21" t="str">
            <v>2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276362</v>
          </cell>
          <cell r="N21">
            <v>276356.86</v>
          </cell>
          <cell r="O21">
            <v>276356.86</v>
          </cell>
          <cell r="P21">
            <v>276356.86</v>
          </cell>
        </row>
        <row r="22">
          <cell r="A22" t="str">
            <v>25303</v>
          </cell>
          <cell r="B22" t="str">
            <v>INSTITUTO NACIONAL DO SEGURO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00SA</v>
          </cell>
          <cell r="H22" t="str">
            <v>PAGAMENTO DE HONORARIOS PERICIAIS NAS ACOES EM QUE O INSS FI</v>
          </cell>
          <cell r="I22" t="str">
            <v>2</v>
          </cell>
          <cell r="J22" t="str">
            <v>0151</v>
          </cell>
          <cell r="K22" t="str">
            <v>RECURSOS LIVRES DA SEGURIDADE SOCIAL</v>
          </cell>
          <cell r="L22" t="str">
            <v>3</v>
          </cell>
          <cell r="M22">
            <v>4423529</v>
          </cell>
          <cell r="N22">
            <v>4423528.24</v>
          </cell>
          <cell r="O22">
            <v>4423295.8</v>
          </cell>
          <cell r="P22">
            <v>4423295.8</v>
          </cell>
        </row>
      </sheetData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showGridLines="0" tabSelected="1" view="pageBreakPreview" zoomScaleNormal="100" zoomScaleSheetLayoutView="100" workbookViewId="0"/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6" t="s">
        <v>5</v>
      </c>
      <c r="B4" s="7">
        <v>44501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+'[1]Access-Nov'!A10</f>
        <v>12101</v>
      </c>
      <c r="B10" s="38" t="str">
        <f>+'[1]Access-Nov'!B10</f>
        <v>JUSTICA FEDERAL DE PRIMEIRO GRAU</v>
      </c>
      <c r="C10" s="39" t="str">
        <f>+CONCATENATE('[1]Access-Nov'!C10,".",'[1]Access-Nov'!D10)</f>
        <v>02.061</v>
      </c>
      <c r="D10" s="39" t="str">
        <f>+CONCATENATE('[1]Access-Nov'!E10,".",'[1]Access-Nov'!G10)</f>
        <v>0033.4224</v>
      </c>
      <c r="E10" s="38" t="str">
        <f>+'[1]Access-Nov'!F10</f>
        <v>PROGRAMA DE GESTAO E MANUTENCAO DO PODER JUDICIARIO</v>
      </c>
      <c r="F10" s="40" t="str">
        <f>+'[1]Access-Nov'!H10</f>
        <v>ASSISTENCIA JURIDICA A PESSOAS CARENTES</v>
      </c>
      <c r="G10" s="37" t="str">
        <f>IF('[1]Access-Nov'!I10="1","F","S")</f>
        <v>F</v>
      </c>
      <c r="H10" s="37" t="str">
        <f>+'[1]Access-Nov'!J10</f>
        <v>0100</v>
      </c>
      <c r="I10" s="41" t="str">
        <f>+'[1]Access-Nov'!K10</f>
        <v>RECURSOS PRIMARIOS DE LIVRE APLICACAO</v>
      </c>
      <c r="J10" s="37" t="str">
        <f>+'[1]Access-Nov'!L10</f>
        <v>3</v>
      </c>
      <c r="K10" s="42"/>
      <c r="L10" s="43"/>
      <c r="M10" s="43"/>
      <c r="N10" s="44">
        <f>K10+L10-M10</f>
        <v>0</v>
      </c>
      <c r="O10" s="42"/>
      <c r="P10" s="45">
        <f>+'[1]Access-Nov'!M10</f>
        <v>553678</v>
      </c>
      <c r="Q10" s="45"/>
      <c r="R10" s="45">
        <f>N10-O10+P10+Q10</f>
        <v>553678</v>
      </c>
      <c r="S10" s="45">
        <f>+'[1]Access-Nov'!N10</f>
        <v>553678</v>
      </c>
      <c r="T10" s="46">
        <f>IF(R10&gt;0,S10/R10,0)</f>
        <v>1</v>
      </c>
      <c r="U10" s="45">
        <f>+'[1]Access-Nov'!O10</f>
        <v>552503.29</v>
      </c>
      <c r="V10" s="46">
        <f>IF(R10&gt;0,U10/R10,0)</f>
        <v>0.99787835167732875</v>
      </c>
      <c r="W10" s="45">
        <f>+'[1]Access-Nov'!P10</f>
        <v>552503.29</v>
      </c>
      <c r="X10" s="46">
        <f>IF(R10&gt;0,W10/R10,0)</f>
        <v>0.99787835167732875</v>
      </c>
    </row>
    <row r="11" spans="1:24" ht="30.75" customHeight="1" x14ac:dyDescent="0.2">
      <c r="A11" s="47" t="str">
        <f>+'[1]Access-Nov'!A11</f>
        <v>12101</v>
      </c>
      <c r="B11" s="48" t="str">
        <f>+'[1]Access-Nov'!B11</f>
        <v>JUSTICA FEDERAL DE PRIMEIRO GRAU</v>
      </c>
      <c r="C11" s="47" t="str">
        <f>+CONCATENATE('[1]Access-Nov'!C11,".",'[1]Access-Nov'!D11)</f>
        <v>02.061</v>
      </c>
      <c r="D11" s="47" t="str">
        <f>+CONCATENATE('[1]Access-Nov'!E11,".",'[1]Access-Nov'!G11)</f>
        <v>0033.4257</v>
      </c>
      <c r="E11" s="48" t="str">
        <f>+'[1]Access-Nov'!F11</f>
        <v>PROGRAMA DE GESTAO E MANUTENCAO DO PODER JUDICIARIO</v>
      </c>
      <c r="F11" s="49" t="str">
        <f>+'[1]Access-Nov'!H11</f>
        <v>JULGAMENTO DE CAUSAS NA JUSTICA FEDERAL</v>
      </c>
      <c r="G11" s="47" t="str">
        <f>IF('[1]Access-Nov'!I11="1","F","S")</f>
        <v>F</v>
      </c>
      <c r="H11" s="47" t="str">
        <f>+'[1]Access-Nov'!J11</f>
        <v>0100</v>
      </c>
      <c r="I11" s="48" t="str">
        <f>+'[1]Access-Nov'!K11</f>
        <v>RECURSOS PRIMARIOS DE LIVRE APLICACAO</v>
      </c>
      <c r="J11" s="47" t="str">
        <f>+'[1]Access-Nov'!L11</f>
        <v>4</v>
      </c>
      <c r="K11" s="50"/>
      <c r="L11" s="50"/>
      <c r="M11" s="50"/>
      <c r="N11" s="51">
        <v>0</v>
      </c>
      <c r="O11" s="50"/>
      <c r="P11" s="52">
        <f>+'[1]Access-Nov'!M11</f>
        <v>1821000</v>
      </c>
      <c r="Q11" s="52"/>
      <c r="R11" s="52">
        <f t="shared" ref="R11:R22" si="0">N11-O11+P11+Q11</f>
        <v>1821000</v>
      </c>
      <c r="S11" s="52">
        <f>+'[1]Access-Nov'!N11</f>
        <v>1474090.35</v>
      </c>
      <c r="T11" s="53">
        <f t="shared" ref="T11:T23" si="1">IF(R11&gt;0,S11/R11,0)</f>
        <v>0.80949497528830316</v>
      </c>
      <c r="U11" s="52">
        <f>+'[1]Access-Nov'!O11</f>
        <v>825460.75</v>
      </c>
      <c r="V11" s="53">
        <f t="shared" ref="V11:V23" si="2">IF(R11&gt;0,U11/R11,0)</f>
        <v>0.45330079626578801</v>
      </c>
      <c r="W11" s="52">
        <f>+'[1]Access-Nov'!P11</f>
        <v>825460.75</v>
      </c>
      <c r="X11" s="53">
        <f t="shared" ref="X11:X23" si="3">IF(R11&gt;0,W11/R11,0)</f>
        <v>0.45330079626578801</v>
      </c>
    </row>
    <row r="12" spans="1:24" ht="30.75" customHeight="1" x14ac:dyDescent="0.2">
      <c r="A12" s="47" t="str">
        <f>+'[1]Access-Nov'!A12</f>
        <v>12101</v>
      </c>
      <c r="B12" s="48" t="str">
        <f>+'[1]Access-Nov'!B12</f>
        <v>JUSTICA FEDERAL DE PRIMEIRO GRAU</v>
      </c>
      <c r="C12" s="47" t="str">
        <f>+CONCATENATE('[1]Access-Nov'!C12,".",'[1]Access-Nov'!D12)</f>
        <v>02.061</v>
      </c>
      <c r="D12" s="47" t="str">
        <f>+CONCATENATE('[1]Access-Nov'!E12,".",'[1]Access-Nov'!G12)</f>
        <v>0033.4257</v>
      </c>
      <c r="E12" s="48" t="str">
        <f>+'[1]Access-Nov'!F12</f>
        <v>PROGRAMA DE GESTAO E MANUTENCAO DO PODER JUDICIARIO</v>
      </c>
      <c r="F12" s="48" t="str">
        <f>+'[1]Access-Nov'!H12</f>
        <v>JULGAMENTO DE CAUSAS NA JUSTICA FEDERAL</v>
      </c>
      <c r="G12" s="47" t="str">
        <f>IF('[1]Access-Nov'!I12="1","F","S")</f>
        <v>F</v>
      </c>
      <c r="H12" s="47" t="str">
        <f>+'[1]Access-Nov'!J12</f>
        <v>0100</v>
      </c>
      <c r="I12" s="48" t="str">
        <f>+'[1]Access-Nov'!K12</f>
        <v>RECURSOS PRIMARIOS DE LIVRE APLICACAO</v>
      </c>
      <c r="J12" s="47" t="str">
        <f>+'[1]Access-Nov'!L12</f>
        <v>3</v>
      </c>
      <c r="K12" s="52"/>
      <c r="L12" s="52"/>
      <c r="M12" s="52"/>
      <c r="N12" s="50">
        <v>0</v>
      </c>
      <c r="O12" s="52"/>
      <c r="P12" s="52">
        <f>+'[1]Access-Nov'!M12</f>
        <v>12647998</v>
      </c>
      <c r="Q12" s="52"/>
      <c r="R12" s="52">
        <f t="shared" si="0"/>
        <v>12647998</v>
      </c>
      <c r="S12" s="52">
        <f>+'[1]Access-Nov'!N12</f>
        <v>12251101.560000001</v>
      </c>
      <c r="T12" s="53">
        <f t="shared" si="1"/>
        <v>0.96861982109737843</v>
      </c>
      <c r="U12" s="52">
        <f>+'[1]Access-Nov'!O12</f>
        <v>9827477.3499999996</v>
      </c>
      <c r="V12" s="53">
        <f t="shared" si="2"/>
        <v>0.77699864832363186</v>
      </c>
      <c r="W12" s="52">
        <f>+'[1]Access-Nov'!P12</f>
        <v>9801835.3300000001</v>
      </c>
      <c r="X12" s="53">
        <f t="shared" si="3"/>
        <v>0.77497129031804091</v>
      </c>
    </row>
    <row r="13" spans="1:24" ht="30.75" customHeight="1" x14ac:dyDescent="0.2">
      <c r="A13" s="47" t="str">
        <f>+'[1]Access-Nov'!A13</f>
        <v>12101</v>
      </c>
      <c r="B13" s="48" t="str">
        <f>+'[1]Access-Nov'!B13</f>
        <v>JUSTICA FEDERAL DE PRIMEIRO GRAU</v>
      </c>
      <c r="C13" s="47" t="str">
        <f>+CONCATENATE('[1]Access-Nov'!C13,".",'[1]Access-Nov'!D13)</f>
        <v>02.122</v>
      </c>
      <c r="D13" s="47" t="str">
        <f>+CONCATENATE('[1]Access-Nov'!E13,".",'[1]Access-Nov'!G13)</f>
        <v>0033.20TP</v>
      </c>
      <c r="E13" s="48" t="str">
        <f>+'[1]Access-Nov'!F13</f>
        <v>PROGRAMA DE GESTAO E MANUTENCAO DO PODER JUDICIARIO</v>
      </c>
      <c r="F13" s="48" t="str">
        <f>+'[1]Access-Nov'!H13</f>
        <v>ATIVOS CIVIS DA UNIAO</v>
      </c>
      <c r="G13" s="47" t="str">
        <f>IF('[1]Access-Nov'!I13="1","F","S")</f>
        <v>F</v>
      </c>
      <c r="H13" s="47" t="str">
        <f>+'[1]Access-Nov'!J13</f>
        <v>0100</v>
      </c>
      <c r="I13" s="48" t="str">
        <f>+'[1]Access-Nov'!K13</f>
        <v>RECURSOS PRIMARIOS DE LIVRE APLICACAO</v>
      </c>
      <c r="J13" s="47" t="str">
        <f>+'[1]Access-Nov'!L13</f>
        <v>1</v>
      </c>
      <c r="K13" s="52"/>
      <c r="L13" s="52"/>
      <c r="M13" s="52"/>
      <c r="N13" s="50">
        <v>0</v>
      </c>
      <c r="O13" s="52"/>
      <c r="P13" s="52">
        <f>+'[1]Access-Nov'!M13</f>
        <v>79729048.930000007</v>
      </c>
      <c r="Q13" s="52"/>
      <c r="R13" s="52">
        <f t="shared" si="0"/>
        <v>79729048.930000007</v>
      </c>
      <c r="S13" s="52">
        <f>+'[1]Access-Nov'!N13</f>
        <v>79725965.670000002</v>
      </c>
      <c r="T13" s="53">
        <f t="shared" si="1"/>
        <v>0.99996132827317796</v>
      </c>
      <c r="U13" s="52">
        <f>+'[1]Access-Nov'!O13</f>
        <v>79688783.310000002</v>
      </c>
      <c r="V13" s="53">
        <f t="shared" si="2"/>
        <v>0.99949496926728232</v>
      </c>
      <c r="W13" s="52">
        <f>+'[1]Access-Nov'!P13</f>
        <v>79181968.930000007</v>
      </c>
      <c r="X13" s="53">
        <f t="shared" si="3"/>
        <v>0.99313826005274031</v>
      </c>
    </row>
    <row r="14" spans="1:24" ht="30.75" customHeight="1" x14ac:dyDescent="0.2">
      <c r="A14" s="47" t="str">
        <f>+'[1]Access-Nov'!A14</f>
        <v>12101</v>
      </c>
      <c r="B14" s="48" t="str">
        <f>+'[1]Access-Nov'!B14</f>
        <v>JUSTICA FEDERAL DE PRIMEIRO GRAU</v>
      </c>
      <c r="C14" s="47" t="str">
        <f>+CONCATENATE('[1]Access-Nov'!C14,".",'[1]Access-Nov'!D14)</f>
        <v>02.122</v>
      </c>
      <c r="D14" s="47" t="str">
        <f>+CONCATENATE('[1]Access-Nov'!E14,".",'[1]Access-Nov'!G14)</f>
        <v>0033.216H</v>
      </c>
      <c r="E14" s="48" t="str">
        <f>+'[1]Access-Nov'!F14</f>
        <v>PROGRAMA DE GESTAO E MANUTENCAO DO PODER JUDICIARIO</v>
      </c>
      <c r="F14" s="48" t="str">
        <f>+'[1]Access-Nov'!H14</f>
        <v>AJUDA DE CUSTO PARA MORADIA OU AUXILIO-MORADIA A AGENTES PUB</v>
      </c>
      <c r="G14" s="47" t="str">
        <f>IF('[1]Access-Nov'!I14="1","F","S")</f>
        <v>F</v>
      </c>
      <c r="H14" s="47" t="str">
        <f>+'[1]Access-Nov'!J14</f>
        <v>0100</v>
      </c>
      <c r="I14" s="48" t="str">
        <f>+'[1]Access-Nov'!K14</f>
        <v>RECURSOS PRIMARIOS DE LIVRE APLICACAO</v>
      </c>
      <c r="J14" s="47" t="str">
        <f>+'[1]Access-Nov'!L14</f>
        <v>3</v>
      </c>
      <c r="K14" s="52"/>
      <c r="L14" s="52"/>
      <c r="M14" s="52"/>
      <c r="N14" s="50">
        <v>0</v>
      </c>
      <c r="O14" s="52"/>
      <c r="P14" s="52">
        <f>+'[1]Access-Nov'!M14</f>
        <v>180000</v>
      </c>
      <c r="Q14" s="52"/>
      <c r="R14" s="52">
        <f t="shared" si="0"/>
        <v>180000</v>
      </c>
      <c r="S14" s="52">
        <f>+'[1]Access-Nov'!N14</f>
        <v>180000</v>
      </c>
      <c r="T14" s="53">
        <f t="shared" si="1"/>
        <v>1</v>
      </c>
      <c r="U14" s="52">
        <f>+'[1]Access-Nov'!O14</f>
        <v>139999.85</v>
      </c>
      <c r="V14" s="53">
        <f t="shared" si="2"/>
        <v>0.77777694444444445</v>
      </c>
      <c r="W14" s="52">
        <f>+'[1]Access-Nov'!P14</f>
        <v>139999.85</v>
      </c>
      <c r="X14" s="53">
        <f t="shared" si="3"/>
        <v>0.77777694444444445</v>
      </c>
    </row>
    <row r="15" spans="1:24" ht="30.75" customHeight="1" x14ac:dyDescent="0.2">
      <c r="A15" s="47" t="str">
        <f>+'[1]Access-Nov'!A15</f>
        <v>12101</v>
      </c>
      <c r="B15" s="48" t="str">
        <f>+'[1]Access-Nov'!B15</f>
        <v>JUSTICA FEDERAL DE PRIMEIRO GRAU</v>
      </c>
      <c r="C15" s="47" t="str">
        <f>+CONCATENATE('[1]Access-Nov'!C15,".",'[1]Access-Nov'!D15)</f>
        <v>02.301</v>
      </c>
      <c r="D15" s="47" t="str">
        <f>+CONCATENATE('[1]Access-Nov'!E15,".",'[1]Access-Nov'!G15)</f>
        <v>0033.2004</v>
      </c>
      <c r="E15" s="48" t="str">
        <f>+'[1]Access-Nov'!F15</f>
        <v>PROGRAMA DE GESTAO E MANUTENCAO DO PODER JUDICIARIO</v>
      </c>
      <c r="F15" s="48" t="str">
        <f>+'[1]Access-Nov'!H15</f>
        <v>ASSISTENCIA MEDICA E ODONTOLOGICA AOS SERVIDORES CIVIS, EMPR</v>
      </c>
      <c r="G15" s="47" t="str">
        <f>IF('[1]Access-Nov'!I15="1","F","S")</f>
        <v>S</v>
      </c>
      <c r="H15" s="47" t="str">
        <f>+'[1]Access-Nov'!J15</f>
        <v>0151</v>
      </c>
      <c r="I15" s="48" t="str">
        <f>+'[1]Access-Nov'!K15</f>
        <v>RECURSOS LIVRES DA SEGURIDADE SOCIAL</v>
      </c>
      <c r="J15" s="47" t="str">
        <f>+'[1]Access-Nov'!L15</f>
        <v>4</v>
      </c>
      <c r="K15" s="50"/>
      <c r="L15" s="50"/>
      <c r="M15" s="50"/>
      <c r="N15" s="50">
        <v>0</v>
      </c>
      <c r="O15" s="50"/>
      <c r="P15" s="52">
        <f>+'[1]Access-Nov'!M15</f>
        <v>7500</v>
      </c>
      <c r="Q15" s="52"/>
      <c r="R15" s="52">
        <f t="shared" si="0"/>
        <v>7500</v>
      </c>
      <c r="S15" s="52">
        <f>+'[1]Access-Nov'!N15</f>
        <v>0</v>
      </c>
      <c r="T15" s="53">
        <f t="shared" si="1"/>
        <v>0</v>
      </c>
      <c r="U15" s="52">
        <f>+'[1]Access-Nov'!O15</f>
        <v>0</v>
      </c>
      <c r="V15" s="53">
        <f t="shared" si="2"/>
        <v>0</v>
      </c>
      <c r="W15" s="52">
        <f>+'[1]Access-Nov'!P15</f>
        <v>0</v>
      </c>
      <c r="X15" s="53">
        <f t="shared" si="3"/>
        <v>0</v>
      </c>
    </row>
    <row r="16" spans="1:24" ht="30.75" customHeight="1" x14ac:dyDescent="0.2">
      <c r="A16" s="47" t="str">
        <f>+'[1]Access-Nov'!A16</f>
        <v>12101</v>
      </c>
      <c r="B16" s="48" t="str">
        <f>+'[1]Access-Nov'!B16</f>
        <v>JUSTICA FEDERAL DE PRIMEIRO GRAU</v>
      </c>
      <c r="C16" s="47" t="str">
        <f>+CONCATENATE('[1]Access-Nov'!C16,".",'[1]Access-Nov'!D16)</f>
        <v>02.301</v>
      </c>
      <c r="D16" s="47" t="str">
        <f>+CONCATENATE('[1]Access-Nov'!E16,".",'[1]Access-Nov'!G16)</f>
        <v>0033.2004</v>
      </c>
      <c r="E16" s="48" t="str">
        <f>+'[1]Access-Nov'!F16</f>
        <v>PROGRAMA DE GESTAO E MANUTENCAO DO PODER JUDICIARIO</v>
      </c>
      <c r="F16" s="48" t="str">
        <f>+'[1]Access-Nov'!H16</f>
        <v>ASSISTENCIA MEDICA E ODONTOLOGICA AOS SERVIDORES CIVIS, EMPR</v>
      </c>
      <c r="G16" s="47" t="str">
        <f>IF('[1]Access-Nov'!I16="1","F","S")</f>
        <v>S</v>
      </c>
      <c r="H16" s="47" t="str">
        <f>+'[1]Access-Nov'!J16</f>
        <v>0151</v>
      </c>
      <c r="I16" s="48" t="str">
        <f>+'[1]Access-Nov'!K16</f>
        <v>RECURSOS LIVRES DA SEGURIDADE SOCIAL</v>
      </c>
      <c r="J16" s="47" t="str">
        <f>+'[1]Access-Nov'!L16</f>
        <v>3</v>
      </c>
      <c r="K16" s="52"/>
      <c r="L16" s="52"/>
      <c r="M16" s="52"/>
      <c r="N16" s="50">
        <v>0</v>
      </c>
      <c r="O16" s="52"/>
      <c r="P16" s="52">
        <f>+'[1]Access-Nov'!M16</f>
        <v>2545200</v>
      </c>
      <c r="Q16" s="52"/>
      <c r="R16" s="52">
        <f t="shared" si="0"/>
        <v>2545200</v>
      </c>
      <c r="S16" s="52">
        <f>+'[1]Access-Nov'!N16</f>
        <v>2086185.86</v>
      </c>
      <c r="T16" s="53">
        <f t="shared" si="1"/>
        <v>0.81965498192676411</v>
      </c>
      <c r="U16" s="52">
        <f>+'[1]Access-Nov'!O16</f>
        <v>1557949.5</v>
      </c>
      <c r="V16" s="53">
        <f t="shared" si="2"/>
        <v>0.61211280056577089</v>
      </c>
      <c r="W16" s="52">
        <f>+'[1]Access-Nov'!P16</f>
        <v>1557949.5</v>
      </c>
      <c r="X16" s="53">
        <f t="shared" si="3"/>
        <v>0.61211280056577089</v>
      </c>
    </row>
    <row r="17" spans="1:24" ht="30.75" customHeight="1" x14ac:dyDescent="0.2">
      <c r="A17" s="47" t="str">
        <f>+'[1]Access-Nov'!A17</f>
        <v>12101</v>
      </c>
      <c r="B17" s="48" t="str">
        <f>+'[1]Access-Nov'!B17</f>
        <v>JUSTICA FEDERAL DE PRIMEIRO GRAU</v>
      </c>
      <c r="C17" s="47" t="str">
        <f>+CONCATENATE('[1]Access-Nov'!C17,".",'[1]Access-Nov'!D17)</f>
        <v>02.301</v>
      </c>
      <c r="D17" s="47" t="str">
        <f>+CONCATENATE('[1]Access-Nov'!E17,".",'[1]Access-Nov'!G17)</f>
        <v>0033.212B</v>
      </c>
      <c r="E17" s="48" t="str">
        <f>+'[1]Access-Nov'!F17</f>
        <v>PROGRAMA DE GESTAO E MANUTENCAO DO PODER JUDICIARIO</v>
      </c>
      <c r="F17" s="48" t="str">
        <f>+'[1]Access-Nov'!H17</f>
        <v>BENEFICIOS OBRIGATORIOS AOS SERVIDORES CIVIS, EMPREGADOS, MI</v>
      </c>
      <c r="G17" s="47" t="str">
        <f>IF('[1]Access-Nov'!I17="1","F","S")</f>
        <v>F</v>
      </c>
      <c r="H17" s="47" t="str">
        <f>+'[1]Access-Nov'!J17</f>
        <v>0100</v>
      </c>
      <c r="I17" s="48" t="str">
        <f>+'[1]Access-Nov'!K17</f>
        <v>RECURSOS PRIMARIOS DE LIVRE APLICACAO</v>
      </c>
      <c r="J17" s="47" t="str">
        <f>+'[1]Access-Nov'!L17</f>
        <v>3</v>
      </c>
      <c r="K17" s="52"/>
      <c r="L17" s="52"/>
      <c r="M17" s="52"/>
      <c r="N17" s="50">
        <v>0</v>
      </c>
      <c r="O17" s="52"/>
      <c r="P17" s="52">
        <f>+'[1]Access-Nov'!M17</f>
        <v>5135332.07</v>
      </c>
      <c r="Q17" s="52"/>
      <c r="R17" s="52">
        <f t="shared" si="0"/>
        <v>5135332.07</v>
      </c>
      <c r="S17" s="52">
        <f>+'[1]Access-Nov'!N17</f>
        <v>5135331.76</v>
      </c>
      <c r="T17" s="53">
        <f t="shared" si="1"/>
        <v>0.99999993963389389</v>
      </c>
      <c r="U17" s="52">
        <f>+'[1]Access-Nov'!O17</f>
        <v>4750991.9400000004</v>
      </c>
      <c r="V17" s="53">
        <f t="shared" si="2"/>
        <v>0.9251576870276278</v>
      </c>
      <c r="W17" s="52">
        <f>+'[1]Access-Nov'!P17</f>
        <v>4730290.25</v>
      </c>
      <c r="X17" s="53">
        <f t="shared" si="3"/>
        <v>0.92112645989025588</v>
      </c>
    </row>
    <row r="18" spans="1:24" ht="30.75" customHeight="1" x14ac:dyDescent="0.2">
      <c r="A18" s="47" t="str">
        <f>+'[1]Access-Nov'!A18</f>
        <v>12101</v>
      </c>
      <c r="B18" s="48" t="str">
        <f>+'[1]Access-Nov'!B18</f>
        <v>JUSTICA FEDERAL DE PRIMEIRO GRAU</v>
      </c>
      <c r="C18" s="47" t="str">
        <f>+CONCATENATE('[1]Access-Nov'!C18,".",'[1]Access-Nov'!D18)</f>
        <v>02.846</v>
      </c>
      <c r="D18" s="47" t="str">
        <f>+CONCATENATE('[1]Access-Nov'!E18,".",'[1]Access-Nov'!G18)</f>
        <v>0033.09HB</v>
      </c>
      <c r="E18" s="48" t="str">
        <f>+'[1]Access-Nov'!F18</f>
        <v>PROGRAMA DE GESTAO E MANUTENCAO DO PODER JUDICIARIO</v>
      </c>
      <c r="F18" s="48" t="str">
        <f>+'[1]Access-Nov'!H18</f>
        <v>CONTRIBUICAO DA UNIAO, DE SUAS AUTARQUIAS E FUNDACOES PARA O</v>
      </c>
      <c r="G18" s="47" t="str">
        <f>IF('[1]Access-Nov'!I18="1","F","S")</f>
        <v>F</v>
      </c>
      <c r="H18" s="47" t="str">
        <f>+'[1]Access-Nov'!J18</f>
        <v>0100</v>
      </c>
      <c r="I18" s="48" t="str">
        <f>+'[1]Access-Nov'!K18</f>
        <v>RECURSOS PRIMARIOS DE LIVRE APLICACAO</v>
      </c>
      <c r="J18" s="47" t="str">
        <f>+'[1]Access-Nov'!L18</f>
        <v>1</v>
      </c>
      <c r="K18" s="50"/>
      <c r="L18" s="50"/>
      <c r="M18" s="50"/>
      <c r="N18" s="50">
        <v>0</v>
      </c>
      <c r="O18" s="50"/>
      <c r="P18" s="52">
        <f>+'[1]Access-Nov'!M18</f>
        <v>15127345.48</v>
      </c>
      <c r="Q18" s="52"/>
      <c r="R18" s="52">
        <f t="shared" si="0"/>
        <v>15127345.48</v>
      </c>
      <c r="S18" s="52">
        <f>+'[1]Access-Nov'!N18</f>
        <v>15127345.48</v>
      </c>
      <c r="T18" s="53">
        <f t="shared" si="1"/>
        <v>1</v>
      </c>
      <c r="U18" s="52">
        <f>+'[1]Access-Nov'!O18</f>
        <v>15127345.48</v>
      </c>
      <c r="V18" s="53">
        <f t="shared" si="2"/>
        <v>1</v>
      </c>
      <c r="W18" s="52">
        <f>+'[1]Access-Nov'!P18</f>
        <v>15127345.48</v>
      </c>
      <c r="X18" s="53">
        <f t="shared" si="3"/>
        <v>1</v>
      </c>
    </row>
    <row r="19" spans="1:24" ht="30.75" customHeight="1" x14ac:dyDescent="0.2">
      <c r="A19" s="47" t="str">
        <f>+'[1]Access-Nov'!A19</f>
        <v>12101</v>
      </c>
      <c r="B19" s="48" t="str">
        <f>+'[1]Access-Nov'!B19</f>
        <v>JUSTICA FEDERAL DE PRIMEIRO GRAU</v>
      </c>
      <c r="C19" s="47" t="str">
        <f>+CONCATENATE('[1]Access-Nov'!C19,".",'[1]Access-Nov'!D19)</f>
        <v>09.272</v>
      </c>
      <c r="D19" s="47" t="str">
        <f>+CONCATENATE('[1]Access-Nov'!E19,".",'[1]Access-Nov'!G19)</f>
        <v>0033.0181</v>
      </c>
      <c r="E19" s="48" t="str">
        <f>+'[1]Access-Nov'!F19</f>
        <v>PROGRAMA DE GESTAO E MANUTENCAO DO PODER JUDICIARIO</v>
      </c>
      <c r="F19" s="48" t="str">
        <f>+'[1]Access-Nov'!H19</f>
        <v>APOSENTADORIAS E PENSOES CIVIS DA UNIAO</v>
      </c>
      <c r="G19" s="47" t="str">
        <f>IF('[1]Access-Nov'!I19="1","F","S")</f>
        <v>S</v>
      </c>
      <c r="H19" s="47" t="str">
        <f>+'[1]Access-Nov'!J19</f>
        <v>0156</v>
      </c>
      <c r="I19" s="48" t="str">
        <f>+'[1]Access-Nov'!K19</f>
        <v>CONTRIB.DO SERV.PARA O PLANO SEG.SOC.SERV.PUB</v>
      </c>
      <c r="J19" s="47" t="str">
        <f>+'[1]Access-Nov'!L19</f>
        <v>1</v>
      </c>
      <c r="K19" s="50"/>
      <c r="L19" s="50"/>
      <c r="M19" s="50"/>
      <c r="N19" s="50">
        <v>0</v>
      </c>
      <c r="O19" s="50"/>
      <c r="P19" s="52">
        <f>+'[1]Access-Nov'!M19</f>
        <v>12348108.529999999</v>
      </c>
      <c r="Q19" s="52"/>
      <c r="R19" s="52">
        <f t="shared" si="0"/>
        <v>12348108.529999999</v>
      </c>
      <c r="S19" s="52">
        <f>+'[1]Access-Nov'!N19</f>
        <v>12348108.529999999</v>
      </c>
      <c r="T19" s="53">
        <f t="shared" si="1"/>
        <v>1</v>
      </c>
      <c r="U19" s="52">
        <f>+'[1]Access-Nov'!O19</f>
        <v>12348108.529999999</v>
      </c>
      <c r="V19" s="53">
        <f t="shared" si="2"/>
        <v>1</v>
      </c>
      <c r="W19" s="52">
        <f>+'[1]Access-Nov'!P19</f>
        <v>12348108.529999999</v>
      </c>
      <c r="X19" s="53">
        <f t="shared" si="3"/>
        <v>1</v>
      </c>
    </row>
    <row r="20" spans="1:24" ht="30.75" customHeight="1" x14ac:dyDescent="0.2">
      <c r="A20" s="47" t="str">
        <f>+'[1]Access-Nov'!A20</f>
        <v>12101</v>
      </c>
      <c r="B20" s="48" t="str">
        <f>+'[1]Access-Nov'!B20</f>
        <v>JUSTICA FEDERAL DE PRIMEIRO GRAU</v>
      </c>
      <c r="C20" s="47" t="str">
        <f>+CONCATENATE('[1]Access-Nov'!C20,".",'[1]Access-Nov'!D20)</f>
        <v>09.272</v>
      </c>
      <c r="D20" s="47" t="str">
        <f>+CONCATENATE('[1]Access-Nov'!E20,".",'[1]Access-Nov'!G20)</f>
        <v>0033.0181</v>
      </c>
      <c r="E20" s="48" t="str">
        <f>+'[1]Access-Nov'!F20</f>
        <v>PROGRAMA DE GESTAO E MANUTENCAO DO PODER JUDICIARIO</v>
      </c>
      <c r="F20" s="48" t="str">
        <f>+'[1]Access-Nov'!H20</f>
        <v>APOSENTADORIAS E PENSOES CIVIS DA UNIAO</v>
      </c>
      <c r="G20" s="47" t="str">
        <f>IF('[1]Access-Nov'!I20="1","F","S")</f>
        <v>S</v>
      </c>
      <c r="H20" s="47" t="str">
        <f>+'[1]Access-Nov'!J20</f>
        <v>0169</v>
      </c>
      <c r="I20" s="48" t="str">
        <f>+'[1]Access-Nov'!K20</f>
        <v>CONTR.PATRONAL PARA O PLANO SEG.SOC.SERV.PUB.</v>
      </c>
      <c r="J20" s="47" t="str">
        <f>+'[1]Access-Nov'!L20</f>
        <v>1</v>
      </c>
      <c r="K20" s="50"/>
      <c r="L20" s="50"/>
      <c r="M20" s="50"/>
      <c r="N20" s="50">
        <v>0</v>
      </c>
      <c r="O20" s="50"/>
      <c r="P20" s="52">
        <f>+'[1]Access-Nov'!M20</f>
        <v>5209684.33</v>
      </c>
      <c r="Q20" s="52"/>
      <c r="R20" s="52">
        <f t="shared" si="0"/>
        <v>5209684.33</v>
      </c>
      <c r="S20" s="52">
        <f>+'[1]Access-Nov'!N20</f>
        <v>5209684.33</v>
      </c>
      <c r="T20" s="53">
        <f t="shared" si="1"/>
        <v>1</v>
      </c>
      <c r="U20" s="52">
        <f>+'[1]Access-Nov'!O20</f>
        <v>5209684.33</v>
      </c>
      <c r="V20" s="53">
        <f t="shared" si="2"/>
        <v>1</v>
      </c>
      <c r="W20" s="52">
        <f>+'[1]Access-Nov'!P20</f>
        <v>5081907.8600000003</v>
      </c>
      <c r="X20" s="53">
        <f t="shared" si="3"/>
        <v>0.97547327977931442</v>
      </c>
    </row>
    <row r="21" spans="1:24" ht="30.75" customHeight="1" x14ac:dyDescent="0.2">
      <c r="A21" s="47" t="str">
        <f>+'[1]Access-Nov'!A21</f>
        <v>25303</v>
      </c>
      <c r="B21" s="48" t="str">
        <f>+'[1]Access-Nov'!B21</f>
        <v>INSTITUTO NACIONAL DO SEGURO SOCIAL</v>
      </c>
      <c r="C21" s="47" t="str">
        <f>+CONCATENATE('[1]Access-Nov'!C21,".",'[1]Access-Nov'!D21)</f>
        <v>28.846</v>
      </c>
      <c r="D21" s="47" t="str">
        <f>+CONCATENATE('[1]Access-Nov'!E21,".",'[1]Access-Nov'!G21)</f>
        <v>0901.00SA</v>
      </c>
      <c r="E21" s="48" t="str">
        <f>+'[1]Access-Nov'!F21</f>
        <v>OPERACOES ESPECIAIS: CUMPRIMENTO DE SENTENCAS JUDICIAIS</v>
      </c>
      <c r="F21" s="48" t="str">
        <f>+'[1]Access-Nov'!H21</f>
        <v>PAGAMENTO DE HONORARIOS PERICIAIS NAS ACOES EM QUE O INSS FI</v>
      </c>
      <c r="G21" s="47" t="str">
        <f>IF('[1]Access-Nov'!I21="1","F","S")</f>
        <v>S</v>
      </c>
      <c r="H21" s="47" t="str">
        <f>+'[1]Access-Nov'!J21</f>
        <v>0100</v>
      </c>
      <c r="I21" s="48" t="str">
        <f>+'[1]Access-Nov'!K21</f>
        <v>RECURSOS PRIMARIOS DE LIVRE APLICACAO</v>
      </c>
      <c r="J21" s="47" t="str">
        <f>+'[1]Access-Nov'!L21</f>
        <v>3</v>
      </c>
      <c r="K21" s="50"/>
      <c r="L21" s="50"/>
      <c r="M21" s="50"/>
      <c r="N21" s="50">
        <v>0</v>
      </c>
      <c r="O21" s="50"/>
      <c r="P21" s="52">
        <f>+'[1]Access-Nov'!M21</f>
        <v>276362</v>
      </c>
      <c r="Q21" s="52"/>
      <c r="R21" s="52">
        <f t="shared" si="0"/>
        <v>276362</v>
      </c>
      <c r="S21" s="52">
        <f>+'[1]Access-Nov'!N21</f>
        <v>276356.86</v>
      </c>
      <c r="T21" s="53">
        <f t="shared" si="1"/>
        <v>0.99998140120566503</v>
      </c>
      <c r="U21" s="52">
        <f>+'[1]Access-Nov'!O21</f>
        <v>276356.86</v>
      </c>
      <c r="V21" s="53">
        <f t="shared" si="2"/>
        <v>0.99998140120566503</v>
      </c>
      <c r="W21" s="52">
        <f>+'[1]Access-Nov'!P21</f>
        <v>276356.86</v>
      </c>
      <c r="X21" s="53">
        <f t="shared" si="3"/>
        <v>0.99998140120566503</v>
      </c>
    </row>
    <row r="22" spans="1:24" ht="30.75" customHeight="1" thickBot="1" x14ac:dyDescent="0.25">
      <c r="A22" s="47" t="str">
        <f>+'[1]Access-Nov'!A22</f>
        <v>25303</v>
      </c>
      <c r="B22" s="48" t="str">
        <f>+'[1]Access-Nov'!B22</f>
        <v>INSTITUTO NACIONAL DO SEGURO SOCIAL</v>
      </c>
      <c r="C22" s="47" t="str">
        <f>+CONCATENATE('[1]Access-Nov'!C22,".",'[1]Access-Nov'!D22)</f>
        <v>28.846</v>
      </c>
      <c r="D22" s="47" t="str">
        <f>+CONCATENATE('[1]Access-Nov'!E22,".",'[1]Access-Nov'!G22)</f>
        <v>0901.00SA</v>
      </c>
      <c r="E22" s="48" t="str">
        <f>+'[1]Access-Nov'!F22</f>
        <v>OPERACOES ESPECIAIS: CUMPRIMENTO DE SENTENCAS JUDICIAIS</v>
      </c>
      <c r="F22" s="48" t="str">
        <f>+'[1]Access-Nov'!H22</f>
        <v>PAGAMENTO DE HONORARIOS PERICIAIS NAS ACOES EM QUE O INSS FI</v>
      </c>
      <c r="G22" s="47" t="str">
        <f>IF('[1]Access-Nov'!I22="1","F","S")</f>
        <v>S</v>
      </c>
      <c r="H22" s="47" t="str">
        <f>+'[1]Access-Nov'!J22</f>
        <v>0151</v>
      </c>
      <c r="I22" s="48" t="str">
        <f>+'[1]Access-Nov'!K22</f>
        <v>RECURSOS LIVRES DA SEGURIDADE SOCIAL</v>
      </c>
      <c r="J22" s="47" t="str">
        <f>+'[1]Access-Nov'!L22</f>
        <v>3</v>
      </c>
      <c r="K22" s="50"/>
      <c r="L22" s="50"/>
      <c r="M22" s="50"/>
      <c r="N22" s="50">
        <v>0</v>
      </c>
      <c r="O22" s="50"/>
      <c r="P22" s="52">
        <f>+'[1]Access-Nov'!M22</f>
        <v>4423529</v>
      </c>
      <c r="Q22" s="52"/>
      <c r="R22" s="52">
        <f t="shared" si="0"/>
        <v>4423529</v>
      </c>
      <c r="S22" s="52">
        <f>+'[1]Access-Nov'!N22</f>
        <v>4423528.24</v>
      </c>
      <c r="T22" s="53">
        <f t="shared" si="1"/>
        <v>0.99999982819147337</v>
      </c>
      <c r="U22" s="52">
        <f>+'[1]Access-Nov'!O22</f>
        <v>4423295.8</v>
      </c>
      <c r="V22" s="53">
        <f t="shared" si="2"/>
        <v>0.99994728190998627</v>
      </c>
      <c r="W22" s="52">
        <f>+'[1]Access-Nov'!P22</f>
        <v>4423295.8</v>
      </c>
      <c r="X22" s="53">
        <f t="shared" si="3"/>
        <v>0.99994728190998627</v>
      </c>
    </row>
    <row r="23" spans="1:24" ht="30.75" customHeight="1" thickBot="1" x14ac:dyDescent="0.25">
      <c r="A23" s="14" t="s">
        <v>48</v>
      </c>
      <c r="B23" s="54"/>
      <c r="C23" s="54"/>
      <c r="D23" s="54"/>
      <c r="E23" s="54"/>
      <c r="F23" s="54"/>
      <c r="G23" s="54"/>
      <c r="H23" s="54"/>
      <c r="I23" s="54"/>
      <c r="J23" s="15"/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6">
        <f>SUM(P10:P22)</f>
        <v>140004786.34</v>
      </c>
      <c r="Q23" s="56">
        <f>SUM(Q10:Q22)</f>
        <v>0</v>
      </c>
      <c r="R23" s="56">
        <f>SUM(R10:R22)</f>
        <v>140004786.34</v>
      </c>
      <c r="S23" s="56">
        <f>SUM(S10:S22)</f>
        <v>138791376.64000002</v>
      </c>
      <c r="T23" s="57">
        <f t="shared" si="1"/>
        <v>0.99133308416289967</v>
      </c>
      <c r="U23" s="56">
        <f>SUM(U10:U22)</f>
        <v>134727956.99000001</v>
      </c>
      <c r="V23" s="57">
        <f t="shared" si="2"/>
        <v>0.96230965034877258</v>
      </c>
      <c r="W23" s="56">
        <f>SUM(W10:W22)</f>
        <v>134047022.43000001</v>
      </c>
      <c r="X23" s="57">
        <f t="shared" si="3"/>
        <v>0.95744599834228783</v>
      </c>
    </row>
    <row r="24" spans="1:24" x14ac:dyDescent="0.2">
      <c r="A24" s="2" t="s">
        <v>49</v>
      </c>
      <c r="B24" s="2"/>
      <c r="C24" s="2"/>
      <c r="D24" s="2"/>
      <c r="E24" s="2"/>
      <c r="F24" s="2"/>
      <c r="G24" s="2"/>
      <c r="H24" s="3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2"/>
      <c r="W24" s="4"/>
      <c r="X24" s="2"/>
    </row>
    <row r="25" spans="1:24" x14ac:dyDescent="0.2">
      <c r="A25" s="2" t="s">
        <v>50</v>
      </c>
      <c r="B25" s="58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</sheetData>
  <mergeCells count="17">
    <mergeCell ref="A23:J2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2021-12-20T21:06:41Z</dcterms:created>
  <dcterms:modified xsi:type="dcterms:W3CDTF">2021-12-20T21:07:23Z</dcterms:modified>
</cp:coreProperties>
</file>