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Fev!$A$1:$X$22</definedName>
  </definedNames>
  <calcPr calcId="145621"/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P20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R20" i="1" s="1"/>
  <c r="W20" i="1"/>
  <c r="V16" i="1"/>
  <c r="X16" i="1"/>
  <c r="T16" i="1"/>
  <c r="V18" i="1"/>
  <c r="X18" i="1"/>
  <c r="T18" i="1"/>
  <c r="V12" i="1"/>
  <c r="X12" i="1"/>
  <c r="T12" i="1"/>
  <c r="V14" i="1"/>
  <c r="X14" i="1"/>
  <c r="T14" i="1"/>
  <c r="X19" i="1"/>
  <c r="T19" i="1"/>
  <c r="V19" i="1"/>
  <c r="V11" i="1"/>
  <c r="V13" i="1"/>
  <c r="V15" i="1"/>
  <c r="V17" i="1"/>
  <c r="U20" i="1"/>
  <c r="T11" i="1"/>
  <c r="T13" i="1"/>
  <c r="T15" i="1"/>
  <c r="T17" i="1"/>
  <c r="S20" i="1"/>
  <c r="X10" i="1" l="1"/>
  <c r="V10" i="1"/>
  <c r="T10" i="1"/>
  <c r="X20" i="1"/>
  <c r="T20" i="1"/>
  <c r="V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<sst xmlns="http://schemas.openxmlformats.org/spreadsheetml/2006/main" count="55" uniqueCount="51">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</sst>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</cellXfs>
  <cellStyles count="11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343768</v>
          </cell>
          <cell r="N10">
            <v>343768</v>
          </cell>
          <cell r="O10">
            <v>343175.67</v>
          </cell>
          <cell r="P10">
            <v>343175.67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4686006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13859841</v>
          </cell>
          <cell r="N12">
            <v>10950030.5</v>
          </cell>
          <cell r="O12">
            <v>1098950.79</v>
          </cell>
          <cell r="P12">
            <v>1042415.66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15527215.380000001</v>
          </cell>
          <cell r="N13">
            <v>15527215.380000001</v>
          </cell>
          <cell r="O13">
            <v>15527215.380000001</v>
          </cell>
          <cell r="P13">
            <v>15293588.4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240000</v>
          </cell>
          <cell r="N14">
            <v>240000</v>
          </cell>
          <cell r="O14">
            <v>36744.35</v>
          </cell>
          <cell r="P14">
            <v>36744.35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15000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3731333</v>
          </cell>
          <cell r="N16">
            <v>2340320</v>
          </cell>
          <cell r="O16">
            <v>214596.76</v>
          </cell>
          <cell r="P16">
            <v>214596.76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4299723.25</v>
          </cell>
          <cell r="N17">
            <v>4299723.25</v>
          </cell>
          <cell r="O17">
            <v>732135.45</v>
          </cell>
          <cell r="P17">
            <v>732135.45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2413478.38</v>
          </cell>
          <cell r="N18">
            <v>2413478.38</v>
          </cell>
          <cell r="O18">
            <v>2413478.38</v>
          </cell>
          <cell r="P18">
            <v>2413478.38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3773053.43</v>
          </cell>
          <cell r="N19">
            <v>3773053.43</v>
          </cell>
          <cell r="O19">
            <v>3773053.43</v>
          </cell>
          <cell r="P19">
            <v>3711011.39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="75" zoomScaleNormal="85" zoomScaleSheetLayoutView="7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8.7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8.7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8.75" customHeight="1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8.75" customHeight="1" x14ac:dyDescent="0.2">
      <c r="A4" s="6" t="s">
        <v>5</v>
      </c>
      <c r="B4" s="7">
        <v>44593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8.75" customHeight="1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8.7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33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33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33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3" customHeight="1" x14ac:dyDescent="0.2">
      <c r="A10" s="37" t="str">
        <f>+'[1]Access-Fev'!A10</f>
        <v>12101</v>
      </c>
      <c r="B10" s="38" t="str">
        <f>+'[1]Access-Fev'!B10</f>
        <v>JUSTICA FEDERAL DE PRIMEIRO GRAU</v>
      </c>
      <c r="C10" s="39" t="str">
        <f>+CONCATENATE('[1]Access-Fev'!C10,".",'[1]Access-Fev'!D10)</f>
        <v>02.061</v>
      </c>
      <c r="D10" s="39" t="str">
        <f>+CONCATENATE('[1]Access-Fev'!E10,".",'[1]Access-Fev'!G10)</f>
        <v>0033.4224</v>
      </c>
      <c r="E10" s="38" t="str">
        <f>+'[1]Access-Fev'!F10</f>
        <v>PROGRAMA DE GESTAO E MANUTENCAO DO PODER JUDICIARIO</v>
      </c>
      <c r="F10" s="40" t="str">
        <f>+'[1]Access-Fev'!H10</f>
        <v>ASSISTENCIA JURIDICA A PESSOAS CARENTES</v>
      </c>
      <c r="G10" s="37" t="str">
        <f>IF('[1]Access-Fev'!I10="1","F","S")</f>
        <v>F</v>
      </c>
      <c r="H10" s="37" t="str">
        <f>+'[1]Access-Fev'!J10</f>
        <v>0100</v>
      </c>
      <c r="I10" s="41" t="str">
        <f>+'[1]Access-Fev'!K10</f>
        <v>RECURSOS PRIMARIOS DE LIVRE APLICACAO</v>
      </c>
      <c r="J10" s="37" t="str">
        <f>+'[1]Access-Fev'!L10</f>
        <v>3</v>
      </c>
      <c r="K10" s="42"/>
      <c r="L10" s="43"/>
      <c r="M10" s="43"/>
      <c r="N10" s="44">
        <f>K10+L10-M10</f>
        <v>0</v>
      </c>
      <c r="O10" s="42"/>
      <c r="P10" s="45">
        <f>+'[1]Access-Fev'!M10</f>
        <v>343768</v>
      </c>
      <c r="Q10" s="45"/>
      <c r="R10" s="45">
        <f>N10-O10+P10+Q10</f>
        <v>343768</v>
      </c>
      <c r="S10" s="45">
        <f>+'[1]Access-Fev'!N10</f>
        <v>343768</v>
      </c>
      <c r="T10" s="46">
        <f>IF(R10&gt;0,S10/R10,0)</f>
        <v>1</v>
      </c>
      <c r="U10" s="45">
        <f>+'[1]Access-Fev'!O10</f>
        <v>343175.67</v>
      </c>
      <c r="V10" s="46">
        <f>IF(R10&gt;0,U10/R10,0)</f>
        <v>0.99827694840706516</v>
      </c>
      <c r="W10" s="45">
        <f>+'[1]Access-Fev'!P10</f>
        <v>343175.67</v>
      </c>
      <c r="X10" s="46">
        <f>IF(R10&gt;0,W10/R10,0)</f>
        <v>0.99827694840706516</v>
      </c>
    </row>
    <row r="11" spans="1:24" ht="33" customHeight="1" x14ac:dyDescent="0.2">
      <c r="A11" s="47" t="str">
        <f>+'[1]Access-Fev'!A11</f>
        <v>12101</v>
      </c>
      <c r="B11" s="48" t="str">
        <f>+'[1]Access-Fev'!B11</f>
        <v>JUSTICA FEDERAL DE PRIMEIRO GRAU</v>
      </c>
      <c r="C11" s="47" t="str">
        <f>+CONCATENATE('[1]Access-Fev'!C11,".",'[1]Access-Fev'!D11)</f>
        <v>02.061</v>
      </c>
      <c r="D11" s="47" t="str">
        <f>+CONCATENATE('[1]Access-Fev'!E11,".",'[1]Access-Fev'!G11)</f>
        <v>0033.4257</v>
      </c>
      <c r="E11" s="48" t="str">
        <f>+'[1]Access-Fev'!F11</f>
        <v>PROGRAMA DE GESTAO E MANUTENCAO DO PODER JUDICIARIO</v>
      </c>
      <c r="F11" s="49" t="str">
        <f>+'[1]Access-Fev'!H11</f>
        <v>JULGAMENTO DE CAUSAS NA JUSTICA FEDERAL</v>
      </c>
      <c r="G11" s="47" t="str">
        <f>IF('[1]Access-Fev'!I11="1","F","S")</f>
        <v>F</v>
      </c>
      <c r="H11" s="47" t="str">
        <f>+'[1]Access-Fev'!J11</f>
        <v>0100</v>
      </c>
      <c r="I11" s="48" t="str">
        <f>+'[1]Access-Fev'!K11</f>
        <v>RECURSOS PRIMARIOS DE LIVRE APLICACAO</v>
      </c>
      <c r="J11" s="47" t="str">
        <f>+'[1]Access-Fev'!L11</f>
        <v>4</v>
      </c>
      <c r="K11" s="50"/>
      <c r="L11" s="50"/>
      <c r="M11" s="50"/>
      <c r="N11" s="51">
        <v>0</v>
      </c>
      <c r="O11" s="50"/>
      <c r="P11" s="52">
        <f>+'[1]Access-Fev'!M11</f>
        <v>4686006</v>
      </c>
      <c r="Q11" s="52"/>
      <c r="R11" s="52">
        <f t="shared" ref="R11:R18" si="0">N11-O11+P11+Q11</f>
        <v>4686006</v>
      </c>
      <c r="S11" s="52">
        <f>+'[1]Access-Fev'!N11</f>
        <v>0</v>
      </c>
      <c r="T11" s="53">
        <f t="shared" ref="T11:T20" si="1">IF(R11&gt;0,S11/R11,0)</f>
        <v>0</v>
      </c>
      <c r="U11" s="52">
        <f>+'[1]Access-Fev'!O11</f>
        <v>0</v>
      </c>
      <c r="V11" s="53">
        <f t="shared" ref="V11:V20" si="2">IF(R11&gt;0,U11/R11,0)</f>
        <v>0</v>
      </c>
      <c r="W11" s="52">
        <f>+'[1]Access-Fev'!P11</f>
        <v>0</v>
      </c>
      <c r="X11" s="53">
        <f t="shared" ref="X11:X20" si="3">IF(R11&gt;0,W11/R11,0)</f>
        <v>0</v>
      </c>
    </row>
    <row r="12" spans="1:24" ht="33" customHeight="1" x14ac:dyDescent="0.2">
      <c r="A12" s="47" t="str">
        <f>+'[1]Access-Fev'!A12</f>
        <v>12101</v>
      </c>
      <c r="B12" s="48" t="str">
        <f>+'[1]Access-Fev'!B12</f>
        <v>JUSTICA FEDERAL DE PRIMEIRO GRAU</v>
      </c>
      <c r="C12" s="47" t="str">
        <f>+CONCATENATE('[1]Access-Fev'!C12,".",'[1]Access-Fev'!D12)</f>
        <v>02.061</v>
      </c>
      <c r="D12" s="47" t="str">
        <f>+CONCATENATE('[1]Access-Fev'!E12,".",'[1]Access-Fev'!G12)</f>
        <v>0033.4257</v>
      </c>
      <c r="E12" s="48" t="str">
        <f>+'[1]Access-Fev'!F12</f>
        <v>PROGRAMA DE GESTAO E MANUTENCAO DO PODER JUDICIARIO</v>
      </c>
      <c r="F12" s="48" t="str">
        <f>+'[1]Access-Fev'!H12</f>
        <v>JULGAMENTO DE CAUSAS NA JUSTICA FEDERAL</v>
      </c>
      <c r="G12" s="47" t="str">
        <f>IF('[1]Access-Fev'!I12="1","F","S")</f>
        <v>F</v>
      </c>
      <c r="H12" s="47" t="str">
        <f>+'[1]Access-Fev'!J12</f>
        <v>0100</v>
      </c>
      <c r="I12" s="48" t="str">
        <f>+'[1]Access-Fev'!K12</f>
        <v>RECURSOS PRIMARIOS DE LIVRE APLICACAO</v>
      </c>
      <c r="J12" s="47" t="str">
        <f>+'[1]Access-Fev'!L12</f>
        <v>3</v>
      </c>
      <c r="K12" s="52"/>
      <c r="L12" s="52"/>
      <c r="M12" s="52"/>
      <c r="N12" s="50">
        <v>0</v>
      </c>
      <c r="O12" s="52"/>
      <c r="P12" s="52">
        <f>+'[1]Access-Fev'!M12</f>
        <v>13859841</v>
      </c>
      <c r="Q12" s="52"/>
      <c r="R12" s="52">
        <f t="shared" si="0"/>
        <v>13859841</v>
      </c>
      <c r="S12" s="52">
        <f>+'[1]Access-Fev'!N12</f>
        <v>10950030.5</v>
      </c>
      <c r="T12" s="53">
        <f t="shared" si="1"/>
        <v>0.79005455401688951</v>
      </c>
      <c r="U12" s="52">
        <f>+'[1]Access-Fev'!O12</f>
        <v>1098950.79</v>
      </c>
      <c r="V12" s="53">
        <f t="shared" si="2"/>
        <v>7.9290288395083328E-2</v>
      </c>
      <c r="W12" s="52">
        <f>+'[1]Access-Fev'!P12</f>
        <v>1042415.66</v>
      </c>
      <c r="X12" s="53">
        <f t="shared" si="3"/>
        <v>7.5211227892152593E-2</v>
      </c>
    </row>
    <row r="13" spans="1:24" ht="33" customHeight="1" x14ac:dyDescent="0.2">
      <c r="A13" s="47" t="str">
        <f>+'[1]Access-Fev'!A13</f>
        <v>12101</v>
      </c>
      <c r="B13" s="48" t="str">
        <f>+'[1]Access-Fev'!B13</f>
        <v>JUSTICA FEDERAL DE PRIMEIRO GRAU</v>
      </c>
      <c r="C13" s="47" t="str">
        <f>+CONCATENATE('[1]Access-Fev'!C13,".",'[1]Access-Fev'!D13)</f>
        <v>02.122</v>
      </c>
      <c r="D13" s="47" t="str">
        <f>+CONCATENATE('[1]Access-Fev'!E13,".",'[1]Access-Fev'!G13)</f>
        <v>0033.20TP</v>
      </c>
      <c r="E13" s="48" t="str">
        <f>+'[1]Access-Fev'!F13</f>
        <v>PROGRAMA DE GESTAO E MANUTENCAO DO PODER JUDICIARIO</v>
      </c>
      <c r="F13" s="48" t="str">
        <f>+'[1]Access-Fev'!H13</f>
        <v>ATIVOS CIVIS DA UNIAO</v>
      </c>
      <c r="G13" s="47" t="str">
        <f>IF('[1]Access-Fev'!I13="1","F","S")</f>
        <v>F</v>
      </c>
      <c r="H13" s="47" t="str">
        <f>+'[1]Access-Fev'!J13</f>
        <v>0100</v>
      </c>
      <c r="I13" s="48" t="str">
        <f>+'[1]Access-Fev'!K13</f>
        <v>RECURSOS PRIMARIOS DE LIVRE APLICACAO</v>
      </c>
      <c r="J13" s="47" t="str">
        <f>+'[1]Access-Fev'!L13</f>
        <v>1</v>
      </c>
      <c r="K13" s="52"/>
      <c r="L13" s="52"/>
      <c r="M13" s="52"/>
      <c r="N13" s="50">
        <v>0</v>
      </c>
      <c r="O13" s="52"/>
      <c r="P13" s="52">
        <f>+'[1]Access-Fev'!M13</f>
        <v>15527215.380000001</v>
      </c>
      <c r="Q13" s="52"/>
      <c r="R13" s="52">
        <f t="shared" si="0"/>
        <v>15527215.380000001</v>
      </c>
      <c r="S13" s="52">
        <f>+'[1]Access-Fev'!N13</f>
        <v>15527215.380000001</v>
      </c>
      <c r="T13" s="53">
        <f t="shared" si="1"/>
        <v>1</v>
      </c>
      <c r="U13" s="52">
        <f>+'[1]Access-Fev'!O13</f>
        <v>15527215.380000001</v>
      </c>
      <c r="V13" s="53">
        <f t="shared" si="2"/>
        <v>1</v>
      </c>
      <c r="W13" s="52">
        <f>+'[1]Access-Fev'!P13</f>
        <v>15293588.4</v>
      </c>
      <c r="X13" s="53">
        <f t="shared" si="3"/>
        <v>0.98495371035421286</v>
      </c>
    </row>
    <row r="14" spans="1:24" ht="33" customHeight="1" x14ac:dyDescent="0.2">
      <c r="A14" s="47" t="str">
        <f>+'[1]Access-Fev'!A14</f>
        <v>12101</v>
      </c>
      <c r="B14" s="48" t="str">
        <f>+'[1]Access-Fev'!B14</f>
        <v>JUSTICA FEDERAL DE PRIMEIRO GRAU</v>
      </c>
      <c r="C14" s="47" t="str">
        <f>+CONCATENATE('[1]Access-Fev'!C14,".",'[1]Access-Fev'!D14)</f>
        <v>02.122</v>
      </c>
      <c r="D14" s="47" t="str">
        <f>+CONCATENATE('[1]Access-Fev'!E14,".",'[1]Access-Fev'!G14)</f>
        <v>0033.216H</v>
      </c>
      <c r="E14" s="48" t="str">
        <f>+'[1]Access-Fev'!F14</f>
        <v>PROGRAMA DE GESTAO E MANUTENCAO DO PODER JUDICIARIO</v>
      </c>
      <c r="F14" s="48" t="str">
        <f>+'[1]Access-Fev'!H14</f>
        <v>AJUDA DE CUSTO PARA MORADIA OU AUXILIO-MORADIA A AGENTES PUB</v>
      </c>
      <c r="G14" s="47" t="str">
        <f>IF('[1]Access-Fev'!I14="1","F","S")</f>
        <v>F</v>
      </c>
      <c r="H14" s="47" t="str">
        <f>+'[1]Access-Fev'!J14</f>
        <v>0100</v>
      </c>
      <c r="I14" s="48" t="str">
        <f>+'[1]Access-Fev'!K14</f>
        <v>RECURSOS PRIMARIOS DE LIVRE APLICACAO</v>
      </c>
      <c r="J14" s="47" t="str">
        <f>+'[1]Access-Fev'!L14</f>
        <v>3</v>
      </c>
      <c r="K14" s="52"/>
      <c r="L14" s="52"/>
      <c r="M14" s="52"/>
      <c r="N14" s="50">
        <v>0</v>
      </c>
      <c r="O14" s="52"/>
      <c r="P14" s="52">
        <f>+'[1]Access-Fev'!M14</f>
        <v>240000</v>
      </c>
      <c r="Q14" s="52"/>
      <c r="R14" s="52">
        <f t="shared" si="0"/>
        <v>240000</v>
      </c>
      <c r="S14" s="52">
        <f>+'[1]Access-Fev'!N14</f>
        <v>240000</v>
      </c>
      <c r="T14" s="53">
        <f t="shared" si="1"/>
        <v>1</v>
      </c>
      <c r="U14" s="52">
        <f>+'[1]Access-Fev'!O14</f>
        <v>36744.35</v>
      </c>
      <c r="V14" s="53">
        <f t="shared" si="2"/>
        <v>0.15310145833333333</v>
      </c>
      <c r="W14" s="52">
        <f>+'[1]Access-Fev'!P14</f>
        <v>36744.35</v>
      </c>
      <c r="X14" s="53">
        <f t="shared" si="3"/>
        <v>0.15310145833333333</v>
      </c>
    </row>
    <row r="15" spans="1:24" ht="33" customHeight="1" x14ac:dyDescent="0.2">
      <c r="A15" s="47" t="str">
        <f>+'[1]Access-Fev'!A15</f>
        <v>12101</v>
      </c>
      <c r="B15" s="48" t="str">
        <f>+'[1]Access-Fev'!B15</f>
        <v>JUSTICA FEDERAL DE PRIMEIRO GRAU</v>
      </c>
      <c r="C15" s="47" t="str">
        <f>+CONCATENATE('[1]Access-Fev'!C15,".",'[1]Access-Fev'!D15)</f>
        <v>02.301</v>
      </c>
      <c r="D15" s="47" t="str">
        <f>+CONCATENATE('[1]Access-Fev'!E15,".",'[1]Access-Fev'!G15)</f>
        <v>0033.2004</v>
      </c>
      <c r="E15" s="48" t="str">
        <f>+'[1]Access-Fev'!F15</f>
        <v>PROGRAMA DE GESTAO E MANUTENCAO DO PODER JUDICIARIO</v>
      </c>
      <c r="F15" s="48" t="str">
        <f>+'[1]Access-Fev'!H15</f>
        <v>ASSISTENCIA MEDICA E ODONTOLOGICA AOS SERVIDORES CIVIS, EMPR</v>
      </c>
      <c r="G15" s="47" t="str">
        <f>IF('[1]Access-Fev'!I15="1","F","S")</f>
        <v>S</v>
      </c>
      <c r="H15" s="47" t="str">
        <f>+'[1]Access-Fev'!J15</f>
        <v>0151</v>
      </c>
      <c r="I15" s="48" t="str">
        <f>+'[1]Access-Fev'!K15</f>
        <v>RECURSOS LIVRES DA SEGURIDADE SOCIAL</v>
      </c>
      <c r="J15" s="47" t="str">
        <f>+'[1]Access-Fev'!L15</f>
        <v>4</v>
      </c>
      <c r="K15" s="50"/>
      <c r="L15" s="50"/>
      <c r="M15" s="50"/>
      <c r="N15" s="50">
        <v>0</v>
      </c>
      <c r="O15" s="50"/>
      <c r="P15" s="52">
        <f>+'[1]Access-Fev'!M15</f>
        <v>15000</v>
      </c>
      <c r="Q15" s="52"/>
      <c r="R15" s="52">
        <f t="shared" si="0"/>
        <v>15000</v>
      </c>
      <c r="S15" s="52">
        <f>+'[1]Access-Fev'!N15</f>
        <v>0</v>
      </c>
      <c r="T15" s="53">
        <f t="shared" si="1"/>
        <v>0</v>
      </c>
      <c r="U15" s="52">
        <f>+'[1]Access-Fev'!O15</f>
        <v>0</v>
      </c>
      <c r="V15" s="53">
        <f t="shared" si="2"/>
        <v>0</v>
      </c>
      <c r="W15" s="52">
        <f>+'[1]Access-Fev'!P15</f>
        <v>0</v>
      </c>
      <c r="X15" s="53">
        <f t="shared" si="3"/>
        <v>0</v>
      </c>
    </row>
    <row r="16" spans="1:24" ht="33" customHeight="1" x14ac:dyDescent="0.2">
      <c r="A16" s="47" t="str">
        <f>+'[1]Access-Fev'!A16</f>
        <v>12101</v>
      </c>
      <c r="B16" s="48" t="str">
        <f>+'[1]Access-Fev'!B16</f>
        <v>JUSTICA FEDERAL DE PRIMEIRO GRAU</v>
      </c>
      <c r="C16" s="47" t="str">
        <f>+CONCATENATE('[1]Access-Fev'!C16,".",'[1]Access-Fev'!D16)</f>
        <v>02.301</v>
      </c>
      <c r="D16" s="47" t="str">
        <f>+CONCATENATE('[1]Access-Fev'!E16,".",'[1]Access-Fev'!G16)</f>
        <v>0033.2004</v>
      </c>
      <c r="E16" s="48" t="str">
        <f>+'[1]Access-Fev'!F16</f>
        <v>PROGRAMA DE GESTAO E MANUTENCAO DO PODER JUDICIARIO</v>
      </c>
      <c r="F16" s="48" t="str">
        <f>+'[1]Access-Fev'!H16</f>
        <v>ASSISTENCIA MEDICA E ODONTOLOGICA AOS SERVIDORES CIVIS, EMPR</v>
      </c>
      <c r="G16" s="47" t="str">
        <f>IF('[1]Access-Fev'!I16="1","F","S")</f>
        <v>S</v>
      </c>
      <c r="H16" s="47" t="str">
        <f>+'[1]Access-Fev'!J16</f>
        <v>0151</v>
      </c>
      <c r="I16" s="48" t="str">
        <f>+'[1]Access-Fev'!K16</f>
        <v>RECURSOS LIVRES DA SEGURIDADE SOCIAL</v>
      </c>
      <c r="J16" s="47" t="str">
        <f>+'[1]Access-Fev'!L16</f>
        <v>3</v>
      </c>
      <c r="K16" s="52"/>
      <c r="L16" s="52"/>
      <c r="M16" s="52"/>
      <c r="N16" s="50">
        <v>0</v>
      </c>
      <c r="O16" s="52"/>
      <c r="P16" s="52">
        <f>+'[1]Access-Fev'!M16</f>
        <v>3731333</v>
      </c>
      <c r="Q16" s="52"/>
      <c r="R16" s="52">
        <f t="shared" si="0"/>
        <v>3731333</v>
      </c>
      <c r="S16" s="52">
        <f>+'[1]Access-Fev'!N16</f>
        <v>2340320</v>
      </c>
      <c r="T16" s="53">
        <f t="shared" si="1"/>
        <v>0.62720748858383857</v>
      </c>
      <c r="U16" s="52">
        <f>+'[1]Access-Fev'!O16</f>
        <v>214596.76</v>
      </c>
      <c r="V16" s="53">
        <f t="shared" si="2"/>
        <v>5.7512090183320548E-2</v>
      </c>
      <c r="W16" s="52">
        <f>+'[1]Access-Fev'!P16</f>
        <v>214596.76</v>
      </c>
      <c r="X16" s="53">
        <f t="shared" si="3"/>
        <v>5.7512090183320548E-2</v>
      </c>
    </row>
    <row r="17" spans="1:24" ht="33" customHeight="1" x14ac:dyDescent="0.2">
      <c r="A17" s="47" t="str">
        <f>+'[1]Access-Fev'!A17</f>
        <v>12101</v>
      </c>
      <c r="B17" s="48" t="str">
        <f>+'[1]Access-Fev'!B17</f>
        <v>JUSTICA FEDERAL DE PRIMEIRO GRAU</v>
      </c>
      <c r="C17" s="47" t="str">
        <f>+CONCATENATE('[1]Access-Fev'!C17,".",'[1]Access-Fev'!D17)</f>
        <v>02.301</v>
      </c>
      <c r="D17" s="47" t="str">
        <f>+CONCATENATE('[1]Access-Fev'!E17,".",'[1]Access-Fev'!G17)</f>
        <v>0033.212B</v>
      </c>
      <c r="E17" s="48" t="str">
        <f>+'[1]Access-Fev'!F17</f>
        <v>PROGRAMA DE GESTAO E MANUTENCAO DO PODER JUDICIARIO</v>
      </c>
      <c r="F17" s="48" t="str">
        <f>+'[1]Access-Fev'!H17</f>
        <v>BENEFICIOS OBRIGATORIOS AOS SERVIDORES CIVIS, EMPREGADOS, MI</v>
      </c>
      <c r="G17" s="47" t="str">
        <f>IF('[1]Access-Fev'!I17="1","F","S")</f>
        <v>F</v>
      </c>
      <c r="H17" s="47" t="str">
        <f>+'[1]Access-Fev'!J17</f>
        <v>0100</v>
      </c>
      <c r="I17" s="48" t="str">
        <f>+'[1]Access-Fev'!K17</f>
        <v>RECURSOS PRIMARIOS DE LIVRE APLICACAO</v>
      </c>
      <c r="J17" s="47" t="str">
        <f>+'[1]Access-Fev'!L17</f>
        <v>3</v>
      </c>
      <c r="K17" s="52"/>
      <c r="L17" s="52"/>
      <c r="M17" s="52"/>
      <c r="N17" s="50">
        <v>0</v>
      </c>
      <c r="O17" s="52"/>
      <c r="P17" s="52">
        <f>+'[1]Access-Fev'!M17</f>
        <v>4299723.25</v>
      </c>
      <c r="Q17" s="52"/>
      <c r="R17" s="52">
        <f t="shared" si="0"/>
        <v>4299723.25</v>
      </c>
      <c r="S17" s="52">
        <f>+'[1]Access-Fev'!N17</f>
        <v>4299723.25</v>
      </c>
      <c r="T17" s="53">
        <f t="shared" si="1"/>
        <v>1</v>
      </c>
      <c r="U17" s="52">
        <f>+'[1]Access-Fev'!O17</f>
        <v>732135.45</v>
      </c>
      <c r="V17" s="53">
        <f t="shared" si="2"/>
        <v>0.17027501711883433</v>
      </c>
      <c r="W17" s="52">
        <f>+'[1]Access-Fev'!P17</f>
        <v>732135.45</v>
      </c>
      <c r="X17" s="53">
        <f t="shared" si="3"/>
        <v>0.17027501711883433</v>
      </c>
    </row>
    <row r="18" spans="1:24" ht="33" customHeight="1" x14ac:dyDescent="0.2">
      <c r="A18" s="47" t="str">
        <f>+'[1]Access-Fev'!A18</f>
        <v>12101</v>
      </c>
      <c r="B18" s="48" t="str">
        <f>+'[1]Access-Fev'!B18</f>
        <v>JUSTICA FEDERAL DE PRIMEIRO GRAU</v>
      </c>
      <c r="C18" s="47" t="str">
        <f>+CONCATENATE('[1]Access-Fev'!C18,".",'[1]Access-Fev'!D18)</f>
        <v>02.846</v>
      </c>
      <c r="D18" s="47" t="str">
        <f>+CONCATENATE('[1]Access-Fev'!E18,".",'[1]Access-Fev'!G18)</f>
        <v>0033.09HB</v>
      </c>
      <c r="E18" s="48" t="str">
        <f>+'[1]Access-Fev'!F18</f>
        <v>PROGRAMA DE GESTAO E MANUTENCAO DO PODER JUDICIARIO</v>
      </c>
      <c r="F18" s="48" t="str">
        <f>+'[1]Access-Fev'!H18</f>
        <v>CONTRIBUICAO DA UNIAO, DE SUAS AUTARQUIAS E FUNDACOES PARA O</v>
      </c>
      <c r="G18" s="47" t="str">
        <f>IF('[1]Access-Fev'!I18="1","F","S")</f>
        <v>F</v>
      </c>
      <c r="H18" s="47" t="str">
        <f>+'[1]Access-Fev'!J18</f>
        <v>0100</v>
      </c>
      <c r="I18" s="48" t="str">
        <f>+'[1]Access-Fev'!K18</f>
        <v>RECURSOS PRIMARIOS DE LIVRE APLICACAO</v>
      </c>
      <c r="J18" s="47" t="str">
        <f>+'[1]Access-Fev'!L18</f>
        <v>1</v>
      </c>
      <c r="K18" s="50"/>
      <c r="L18" s="50"/>
      <c r="M18" s="50"/>
      <c r="N18" s="50">
        <v>0</v>
      </c>
      <c r="O18" s="50"/>
      <c r="P18" s="52">
        <f>+'[1]Access-Fev'!M18</f>
        <v>2413478.38</v>
      </c>
      <c r="Q18" s="52"/>
      <c r="R18" s="52">
        <f t="shared" si="0"/>
        <v>2413478.38</v>
      </c>
      <c r="S18" s="52">
        <f>+'[1]Access-Fev'!N18</f>
        <v>2413478.38</v>
      </c>
      <c r="T18" s="53">
        <f t="shared" si="1"/>
        <v>1</v>
      </c>
      <c r="U18" s="52">
        <f>+'[1]Access-Fev'!O18</f>
        <v>2413478.38</v>
      </c>
      <c r="V18" s="53">
        <f t="shared" si="2"/>
        <v>1</v>
      </c>
      <c r="W18" s="52">
        <f>+'[1]Access-Fev'!P18</f>
        <v>2413478.38</v>
      </c>
      <c r="X18" s="53">
        <f t="shared" si="3"/>
        <v>1</v>
      </c>
    </row>
    <row r="19" spans="1:24" ht="33" customHeight="1" thickBot="1" x14ac:dyDescent="0.25">
      <c r="A19" s="47" t="str">
        <f>+'[1]Access-Fev'!A19</f>
        <v>12101</v>
      </c>
      <c r="B19" s="48" t="str">
        <f>+'[1]Access-Fev'!B19</f>
        <v>JUSTICA FEDERAL DE PRIMEIRO GRAU</v>
      </c>
      <c r="C19" s="47" t="str">
        <f>+CONCATENATE('[1]Access-Fev'!C19,".",'[1]Access-Fev'!D19)</f>
        <v>09.272</v>
      </c>
      <c r="D19" s="47" t="str">
        <f>+CONCATENATE('[1]Access-Fev'!E19,".",'[1]Access-Fev'!G19)</f>
        <v>0033.0181</v>
      </c>
      <c r="E19" s="48" t="str">
        <f>+'[1]Access-Fev'!F19</f>
        <v>PROGRAMA DE GESTAO E MANUTENCAO DO PODER JUDICIARIO</v>
      </c>
      <c r="F19" s="48" t="str">
        <f>+'[1]Access-Fev'!H19</f>
        <v>APOSENTADORIAS E PENSOES CIVIS DA UNIAO</v>
      </c>
      <c r="G19" s="47" t="str">
        <f>IF('[1]Access-Fev'!I19="1","F","S")</f>
        <v>S</v>
      </c>
      <c r="H19" s="47" t="str">
        <f>+'[1]Access-Fev'!J19</f>
        <v>0156</v>
      </c>
      <c r="I19" s="48" t="str">
        <f>+'[1]Access-Fev'!K19</f>
        <v>CONTRIB.DO SERV.PARA O PLANO SEG.SOC.SERV.PUB</v>
      </c>
      <c r="J19" s="47" t="str">
        <f>+'[1]Access-Fev'!L19</f>
        <v>1</v>
      </c>
      <c r="K19" s="50"/>
      <c r="L19" s="50"/>
      <c r="M19" s="50"/>
      <c r="N19" s="50">
        <v>0</v>
      </c>
      <c r="O19" s="50"/>
      <c r="P19" s="52">
        <f>+'[1]Access-Fev'!M19</f>
        <v>3773053.43</v>
      </c>
      <c r="Q19" s="52"/>
      <c r="R19" s="52">
        <f>N19-O19+P19+Q19</f>
        <v>3773053.43</v>
      </c>
      <c r="S19" s="52">
        <f>+'[1]Access-Fev'!N19</f>
        <v>3773053.43</v>
      </c>
      <c r="T19" s="53">
        <f>IF(R19&gt;0,S19/R19,0)</f>
        <v>1</v>
      </c>
      <c r="U19" s="52">
        <f>+'[1]Access-Fev'!O19</f>
        <v>3773053.43</v>
      </c>
      <c r="V19" s="53">
        <f>IF(R19&gt;0,U19/R19,0)</f>
        <v>1</v>
      </c>
      <c r="W19" s="52">
        <f>+'[1]Access-Fev'!P19</f>
        <v>3711011.39</v>
      </c>
      <c r="X19" s="53">
        <f>IF(R19&gt;0,W19/R19,0)</f>
        <v>0.98355654348631893</v>
      </c>
    </row>
    <row r="20" spans="1:24" ht="33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48889418.440000005</v>
      </c>
      <c r="Q20" s="56">
        <f>SUM(Q10:Q19)</f>
        <v>0</v>
      </c>
      <c r="R20" s="56">
        <f>SUM(R10:R19)</f>
        <v>48889418.440000005</v>
      </c>
      <c r="S20" s="56">
        <f>SUM(S10:S19)</f>
        <v>39887588.940000005</v>
      </c>
      <c r="T20" s="57">
        <f t="shared" si="1"/>
        <v>0.81587366372444015</v>
      </c>
      <c r="U20" s="56">
        <f>SUM(U10:U19)</f>
        <v>24139350.210000001</v>
      </c>
      <c r="V20" s="57">
        <f t="shared" si="2"/>
        <v>0.49375408790401637</v>
      </c>
      <c r="W20" s="56">
        <f>SUM(W10:W19)</f>
        <v>23787146.059999999</v>
      </c>
      <c r="X20" s="57">
        <f t="shared" si="3"/>
        <v>0.486549990141384</v>
      </c>
    </row>
    <row r="21" spans="1:24" s="61" customFormat="1" ht="24" customHeight="1" x14ac:dyDescent="0.2">
      <c r="A21" s="58" t="s">
        <v>49</v>
      </c>
      <c r="B21" s="58"/>
      <c r="C21" s="58"/>
      <c r="D21" s="58"/>
      <c r="E21" s="58"/>
      <c r="F21" s="58"/>
      <c r="G21" s="58"/>
      <c r="H21" s="59"/>
      <c r="I21" s="59"/>
      <c r="J21" s="59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60"/>
      <c r="V21" s="58"/>
      <c r="W21" s="60"/>
      <c r="X21" s="58"/>
    </row>
    <row r="22" spans="1:24" s="61" customFormat="1" ht="24" customHeight="1" x14ac:dyDescent="0.2">
      <c r="A22" s="58" t="s">
        <v>50</v>
      </c>
      <c r="B22" s="62"/>
      <c r="C22" s="58"/>
      <c r="D22" s="58"/>
      <c r="E22" s="58"/>
      <c r="F22" s="58"/>
      <c r="G22" s="58"/>
      <c r="H22" s="59"/>
      <c r="I22" s="59"/>
      <c r="J22" s="59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60"/>
      <c r="V22" s="58"/>
      <c r="W22" s="60"/>
      <c r="X22" s="58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2022-03-18T20:14:15Z</dcterms:created>
  <dcterms:modified xsi:type="dcterms:W3CDTF">2022-03-18T20:14:52Z</dcterms:modified>
</cp:coreProperties>
</file>