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stos\My Documents\Ano de 2022\Relatório Final - Publicações\03 - Março\Publicacao internet TRF\Anexo II\090015\"/>
    </mc:Choice>
  </mc:AlternateContent>
  <bookViews>
    <workbookView xWindow="0" yWindow="0" windowWidth="24000" windowHeight="9075"/>
  </bookViews>
  <sheets>
    <sheet name="Mar" sheetId="1" r:id="rId1"/>
  </sheets>
  <externalReferences>
    <externalReference r:id="rId2"/>
  </externalReferences>
  <definedNames>
    <definedName name="_xlnm.Print_Area" localSheetId="0">Mar!$A$1:$X$22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W19" i="1"/>
  <c r="U19" i="1"/>
  <c r="S19" i="1"/>
  <c r="R19" i="1"/>
  <c r="T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T11" i="1"/>
  <c r="U20" i="1"/>
  <c r="W20" i="1"/>
  <c r="X15" i="1"/>
  <c r="V15" i="1"/>
  <c r="T15" i="1"/>
  <c r="X14" i="1"/>
  <c r="V14" i="1"/>
  <c r="T14" i="1"/>
  <c r="X13" i="1"/>
  <c r="V13" i="1"/>
  <c r="T13" i="1"/>
  <c r="X12" i="1"/>
  <c r="V12" i="1"/>
  <c r="T12" i="1"/>
  <c r="V10" i="1"/>
  <c r="T10" i="1"/>
  <c r="R20" i="1"/>
  <c r="X10" i="1"/>
  <c r="V18" i="1"/>
  <c r="T18" i="1"/>
  <c r="X18" i="1"/>
  <c r="X17" i="1"/>
  <c r="V17" i="1"/>
  <c r="T17" i="1"/>
  <c r="X16" i="1"/>
  <c r="V16" i="1"/>
  <c r="T16" i="1"/>
  <c r="V11" i="1"/>
  <c r="V19" i="1"/>
  <c r="X11" i="1"/>
  <c r="X19" i="1"/>
  <c r="P20" i="1"/>
  <c r="S20" i="1"/>
  <c r="X20" i="1" l="1"/>
  <c r="V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<sst xmlns="http://schemas.openxmlformats.org/spreadsheetml/2006/main" count="55" uniqueCount="51">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</sst>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ustos/My%20Documents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705687</v>
          </cell>
          <cell r="N10">
            <v>705687</v>
          </cell>
          <cell r="O10">
            <v>704982.16</v>
          </cell>
          <cell r="P10">
            <v>704982.16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4904006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13859841</v>
          </cell>
          <cell r="N12">
            <v>11267682.17</v>
          </cell>
          <cell r="O12">
            <v>2260377.15</v>
          </cell>
          <cell r="P12">
            <v>2260377.15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22112141.300000001</v>
          </cell>
          <cell r="N13">
            <v>22112141.300000001</v>
          </cell>
          <cell r="O13">
            <v>22099888.68</v>
          </cell>
          <cell r="P13">
            <v>21862699.390000001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53000.85</v>
          </cell>
          <cell r="P14">
            <v>53000.85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3731333</v>
          </cell>
          <cell r="N16">
            <v>2357745</v>
          </cell>
          <cell r="O16">
            <v>421372.32</v>
          </cell>
          <cell r="P16">
            <v>421372.32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4299723.25</v>
          </cell>
          <cell r="N17">
            <v>4299723.25</v>
          </cell>
          <cell r="O17">
            <v>1091308.04</v>
          </cell>
          <cell r="P17">
            <v>1091308.04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3648285.18</v>
          </cell>
          <cell r="N18">
            <v>3648285.18</v>
          </cell>
          <cell r="O18">
            <v>3648285.18</v>
          </cell>
          <cell r="P18">
            <v>3648285.18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5333409.2699999996</v>
          </cell>
          <cell r="N19">
            <v>5333409.2699999996</v>
          </cell>
          <cell r="O19">
            <v>5333409.2699999996</v>
          </cell>
          <cell r="P19">
            <v>5275500.66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Normal="7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44621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+CONCATENATE('[1]Access-Mar'!C10,".",'[1]Access-Mar'!D10)</f>
        <v>02.061</v>
      </c>
      <c r="D10" s="39" t="str">
        <f>+CONCATENATE('[1]Access-Mar'!E10,".",'[1]Access-Mar'!G10)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PRIMARIOS DE LIVRE APLICACAO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+'[1]Access-Mar'!M10</f>
        <v>705687</v>
      </c>
      <c r="Q10" s="45"/>
      <c r="R10" s="45">
        <f>N10-O10+P10+Q10</f>
        <v>705687</v>
      </c>
      <c r="S10" s="45">
        <f>+'[1]Access-Mar'!N10</f>
        <v>705687</v>
      </c>
      <c r="T10" s="46">
        <f>IF(R10&gt;0,S10/R10,0)</f>
        <v>1</v>
      </c>
      <c r="U10" s="45">
        <f>+'[1]Access-Mar'!O10</f>
        <v>704982.16</v>
      </c>
      <c r="V10" s="46">
        <f>IF(R10&gt;0,U10/R10,0)</f>
        <v>0.99900120024883554</v>
      </c>
      <c r="W10" s="45">
        <f>+'[1]Access-Mar'!P10</f>
        <v>704982.16</v>
      </c>
      <c r="X10" s="46">
        <f>IF(R10&gt;0,W10/R10,0)</f>
        <v>0.99900120024883554</v>
      </c>
    </row>
    <row r="11" spans="1:24" ht="26.2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+CONCATENATE('[1]Access-Mar'!C11,".",'[1]Access-Mar'!D11)</f>
        <v>02.061</v>
      </c>
      <c r="D11" s="47" t="str">
        <f>+CONCATENATE('[1]Access-Mar'!E11,".",'[1]Access-Mar'!G11)</f>
        <v>0033.4257</v>
      </c>
      <c r="E11" s="48" t="str">
        <f>+'[1]Access-Mar'!F11</f>
        <v>PROGRAMA DE GESTAO E MANUTENCAO DO PODER JUDICIARIO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PRIMARIOS DE LIVRE APLICACAO</v>
      </c>
      <c r="J11" s="47" t="str">
        <f>+'[1]Access-Mar'!L11</f>
        <v>4</v>
      </c>
      <c r="K11" s="50"/>
      <c r="L11" s="50"/>
      <c r="M11" s="50"/>
      <c r="N11" s="51">
        <v>0</v>
      </c>
      <c r="O11" s="50"/>
      <c r="P11" s="52">
        <f>+'[1]Access-Mar'!M11</f>
        <v>4904006</v>
      </c>
      <c r="Q11" s="52"/>
      <c r="R11" s="52">
        <f t="shared" ref="R11:R19" si="0">N11-O11+P11+Q11</f>
        <v>4904006</v>
      </c>
      <c r="S11" s="52">
        <f>+'[1]Access-Mar'!N11</f>
        <v>0</v>
      </c>
      <c r="T11" s="53">
        <f t="shared" ref="T11:T20" si="1">IF(R11&gt;0,S11/R11,0)</f>
        <v>0</v>
      </c>
      <c r="U11" s="52">
        <f>+'[1]Access-Mar'!O11</f>
        <v>0</v>
      </c>
      <c r="V11" s="53">
        <f t="shared" ref="V11:V20" si="2">IF(R11&gt;0,U11/R11,0)</f>
        <v>0</v>
      </c>
      <c r="W11" s="52">
        <f>+'[1]Access-Mar'!P11</f>
        <v>0</v>
      </c>
      <c r="X11" s="53">
        <f t="shared" ref="X11:X20" si="3">IF(R11&gt;0,W11/R11,0)</f>
        <v>0</v>
      </c>
    </row>
    <row r="12" spans="1:24" ht="26.2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+CONCATENATE('[1]Access-Mar'!C12,".",'[1]Access-Mar'!D12)</f>
        <v>02.061</v>
      </c>
      <c r="D12" s="47" t="str">
        <f>+CONCATENATE('[1]Access-Mar'!E12,".",'[1]Access-Mar'!G12)</f>
        <v>0033.4257</v>
      </c>
      <c r="E12" s="48" t="str">
        <f>+'[1]Access-Mar'!F12</f>
        <v>PROGRAMA DE GESTAO E MANUTENCAO DO PODER JUDICIARIO</v>
      </c>
      <c r="F12" s="48" t="str">
        <f>+'[1]Access-Mar'!H12</f>
        <v>JULGAMENTO DE CAUSAS NA JUSTICA FEDERAL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PRIMARIOS DE LIVRE APLICACAO</v>
      </c>
      <c r="J12" s="47" t="str">
        <f>+'[1]Access-Mar'!L12</f>
        <v>3</v>
      </c>
      <c r="K12" s="52"/>
      <c r="L12" s="52"/>
      <c r="M12" s="52"/>
      <c r="N12" s="50">
        <v>0</v>
      </c>
      <c r="O12" s="52"/>
      <c r="P12" s="52">
        <f>+'[1]Access-Mar'!M12</f>
        <v>13859841</v>
      </c>
      <c r="Q12" s="52"/>
      <c r="R12" s="52">
        <f t="shared" si="0"/>
        <v>13859841</v>
      </c>
      <c r="S12" s="52">
        <f>+'[1]Access-Mar'!N12</f>
        <v>11267682.17</v>
      </c>
      <c r="T12" s="53">
        <f t="shared" si="1"/>
        <v>0.81297340784789662</v>
      </c>
      <c r="U12" s="52">
        <f>+'[1]Access-Mar'!O12</f>
        <v>2260377.15</v>
      </c>
      <c r="V12" s="53">
        <f t="shared" si="2"/>
        <v>0.16308824538463321</v>
      </c>
      <c r="W12" s="52">
        <f>+'[1]Access-Mar'!P12</f>
        <v>2260377.15</v>
      </c>
      <c r="X12" s="53">
        <f t="shared" si="3"/>
        <v>0.16308824538463321</v>
      </c>
    </row>
    <row r="13" spans="1:24" ht="26.2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+CONCATENATE('[1]Access-Mar'!C13,".",'[1]Access-Mar'!D13)</f>
        <v>02.122</v>
      </c>
      <c r="D13" s="47" t="str">
        <f>+CONCATENATE('[1]Access-Mar'!E13,".",'[1]Access-Mar'!G13)</f>
        <v>0033.20TP</v>
      </c>
      <c r="E13" s="48" t="str">
        <f>+'[1]Access-Mar'!F13</f>
        <v>PROGRAMA DE GESTAO E MANUTENCAO DO PODER JUDICIARIO</v>
      </c>
      <c r="F13" s="48" t="str">
        <f>+'[1]Access-Mar'!H13</f>
        <v>ATIVOS CIVIS DA UNIAO</v>
      </c>
      <c r="G13" s="47" t="str">
        <f>IF('[1]Access-Mar'!I13="1","F","S")</f>
        <v>F</v>
      </c>
      <c r="H13" s="47" t="str">
        <f>+'[1]Access-Mar'!J13</f>
        <v>0100</v>
      </c>
      <c r="I13" s="48" t="str">
        <f>+'[1]Access-Mar'!K13</f>
        <v>RECURSOS PRIMARIOS DE LIVRE APLICACAO</v>
      </c>
      <c r="J13" s="47" t="str">
        <f>+'[1]Access-Mar'!L13</f>
        <v>1</v>
      </c>
      <c r="K13" s="52"/>
      <c r="L13" s="52"/>
      <c r="M13" s="52"/>
      <c r="N13" s="50">
        <v>0</v>
      </c>
      <c r="O13" s="52"/>
      <c r="P13" s="52">
        <f>+'[1]Access-Mar'!M13</f>
        <v>22112141.300000001</v>
      </c>
      <c r="Q13" s="52"/>
      <c r="R13" s="52">
        <f t="shared" si="0"/>
        <v>22112141.300000001</v>
      </c>
      <c r="S13" s="52">
        <f>+'[1]Access-Mar'!N13</f>
        <v>22112141.300000001</v>
      </c>
      <c r="T13" s="53">
        <f t="shared" si="1"/>
        <v>1</v>
      </c>
      <c r="U13" s="52">
        <f>+'[1]Access-Mar'!O13</f>
        <v>22099888.68</v>
      </c>
      <c r="V13" s="53">
        <f t="shared" si="2"/>
        <v>0.99944588722395689</v>
      </c>
      <c r="W13" s="52">
        <f>+'[1]Access-Mar'!P13</f>
        <v>21862699.390000001</v>
      </c>
      <c r="X13" s="53">
        <f t="shared" si="3"/>
        <v>0.98871923317530541</v>
      </c>
    </row>
    <row r="14" spans="1:24" ht="26.2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+CONCATENATE('[1]Access-Mar'!C14,".",'[1]Access-Mar'!D14)</f>
        <v>02.122</v>
      </c>
      <c r="D14" s="47" t="str">
        <f>+CONCATENATE('[1]Access-Mar'!E14,".",'[1]Access-Mar'!G14)</f>
        <v>0033.216H</v>
      </c>
      <c r="E14" s="48" t="str">
        <f>+'[1]Access-Mar'!F14</f>
        <v>PROGRAMA DE GESTAO E MANUTENCAO DO PODER JUDICIARIO</v>
      </c>
      <c r="F14" s="48" t="str">
        <f>+'[1]Access-Mar'!H14</f>
        <v>AJUDA DE CUSTO PARA MORADIA OU AUXILIO-MORADIA A AGENTES PUB</v>
      </c>
      <c r="G14" s="47" t="str">
        <f>IF('[1]Access-Mar'!I14="1","F","S")</f>
        <v>F</v>
      </c>
      <c r="H14" s="47" t="str">
        <f>+'[1]Access-Mar'!J14</f>
        <v>0100</v>
      </c>
      <c r="I14" s="48" t="str">
        <f>+'[1]Access-Mar'!K14</f>
        <v>RECURSOS PRIMARIOS DE LIVRE APLICACAO</v>
      </c>
      <c r="J14" s="47" t="str">
        <f>+'[1]Access-Mar'!L14</f>
        <v>3</v>
      </c>
      <c r="K14" s="52"/>
      <c r="L14" s="52"/>
      <c r="M14" s="52"/>
      <c r="N14" s="50">
        <v>0</v>
      </c>
      <c r="O14" s="52"/>
      <c r="P14" s="52">
        <f>+'[1]Access-Mar'!M14</f>
        <v>240000</v>
      </c>
      <c r="Q14" s="52"/>
      <c r="R14" s="52">
        <f t="shared" si="0"/>
        <v>240000</v>
      </c>
      <c r="S14" s="52">
        <f>+'[1]Access-Mar'!N14</f>
        <v>240000</v>
      </c>
      <c r="T14" s="53">
        <f t="shared" si="1"/>
        <v>1</v>
      </c>
      <c r="U14" s="52">
        <f>+'[1]Access-Mar'!O14</f>
        <v>53000.85</v>
      </c>
      <c r="V14" s="53">
        <f t="shared" si="2"/>
        <v>0.22083687499999999</v>
      </c>
      <c r="W14" s="52">
        <f>+'[1]Access-Mar'!P14</f>
        <v>53000.85</v>
      </c>
      <c r="X14" s="53">
        <f t="shared" si="3"/>
        <v>0.22083687499999999</v>
      </c>
    </row>
    <row r="15" spans="1:24" ht="26.2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+CONCATENATE('[1]Access-Mar'!C15,".",'[1]Access-Mar'!D15)</f>
        <v>02.301</v>
      </c>
      <c r="D15" s="47" t="str">
        <f>+CONCATENATE('[1]Access-Mar'!E15,".",'[1]Access-Mar'!G15)</f>
        <v>0033.2004</v>
      </c>
      <c r="E15" s="48" t="str">
        <f>+'[1]Access-Mar'!F15</f>
        <v>PROGRAMA DE GESTAO E MANUTENCAO DO PODER JUDICIARIO</v>
      </c>
      <c r="F15" s="48" t="str">
        <f>+'[1]Access-Mar'!H15</f>
        <v>ASSISTENCIA MEDICA E ODONTOLOGICA AOS SERVIDORES CIVIS, EMPR</v>
      </c>
      <c r="G15" s="47" t="str">
        <f>IF('[1]Access-Mar'!I15="1","F","S")</f>
        <v>S</v>
      </c>
      <c r="H15" s="47" t="str">
        <f>+'[1]Access-Mar'!J15</f>
        <v>0151</v>
      </c>
      <c r="I15" s="48" t="str">
        <f>+'[1]Access-Mar'!K15</f>
        <v>RECURSOS LIVRES DA SEGURIDADE SOCIAL</v>
      </c>
      <c r="J15" s="47" t="str">
        <f>+'[1]Access-Mar'!L15</f>
        <v>4</v>
      </c>
      <c r="K15" s="50"/>
      <c r="L15" s="50"/>
      <c r="M15" s="50"/>
      <c r="N15" s="50">
        <v>0</v>
      </c>
      <c r="O15" s="50"/>
      <c r="P15" s="52">
        <f>+'[1]Access-Mar'!M15</f>
        <v>15000</v>
      </c>
      <c r="Q15" s="52"/>
      <c r="R15" s="52">
        <f t="shared" si="0"/>
        <v>15000</v>
      </c>
      <c r="S15" s="52">
        <f>+'[1]Access-Mar'!N15</f>
        <v>0</v>
      </c>
      <c r="T15" s="53">
        <f t="shared" si="1"/>
        <v>0</v>
      </c>
      <c r="U15" s="52">
        <f>+'[1]Access-Mar'!O15</f>
        <v>0</v>
      </c>
      <c r="V15" s="53">
        <f t="shared" si="2"/>
        <v>0</v>
      </c>
      <c r="W15" s="52">
        <f>+'[1]Access-Mar'!P15</f>
        <v>0</v>
      </c>
      <c r="X15" s="53">
        <f t="shared" si="3"/>
        <v>0</v>
      </c>
    </row>
    <row r="16" spans="1:24" ht="26.2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+CONCATENATE('[1]Access-Mar'!C16,".",'[1]Access-Mar'!D16)</f>
        <v>02.301</v>
      </c>
      <c r="D16" s="47" t="str">
        <f>+CONCATENATE('[1]Access-Mar'!E16,".",'[1]Access-Mar'!G16)</f>
        <v>0033.2004</v>
      </c>
      <c r="E16" s="48" t="str">
        <f>+'[1]Access-Mar'!F16</f>
        <v>PROGRAMA DE GESTAO E MANUTENCAO DO PODER JUDICIARIO</v>
      </c>
      <c r="F16" s="48" t="str">
        <f>+'[1]Access-Mar'!H16</f>
        <v>ASSISTENCIA MEDICA E ODONTOLOGICA AOS SERVIDORES CIVIS, EMPR</v>
      </c>
      <c r="G16" s="47" t="str">
        <f>IF('[1]Access-Mar'!I16="1","F","S")</f>
        <v>S</v>
      </c>
      <c r="H16" s="47" t="str">
        <f>+'[1]Access-Mar'!J16</f>
        <v>0151</v>
      </c>
      <c r="I16" s="48" t="str">
        <f>+'[1]Access-Mar'!K16</f>
        <v>RECURSOS LIVRES DA SEGURIDADE SOCIAL</v>
      </c>
      <c r="J16" s="47" t="str">
        <f>+'[1]Access-Mar'!L16</f>
        <v>3</v>
      </c>
      <c r="K16" s="52"/>
      <c r="L16" s="52"/>
      <c r="M16" s="52"/>
      <c r="N16" s="50">
        <v>0</v>
      </c>
      <c r="O16" s="52"/>
      <c r="P16" s="52">
        <f>+'[1]Access-Mar'!M16</f>
        <v>3731333</v>
      </c>
      <c r="Q16" s="52"/>
      <c r="R16" s="52">
        <f t="shared" si="0"/>
        <v>3731333</v>
      </c>
      <c r="S16" s="52">
        <f>+'[1]Access-Mar'!N16</f>
        <v>2357745</v>
      </c>
      <c r="T16" s="53">
        <f t="shared" si="1"/>
        <v>0.63187740145411841</v>
      </c>
      <c r="U16" s="52">
        <f>+'[1]Access-Mar'!O16</f>
        <v>421372.32</v>
      </c>
      <c r="V16" s="53">
        <f t="shared" si="2"/>
        <v>0.11292809298982429</v>
      </c>
      <c r="W16" s="52">
        <f>+'[1]Access-Mar'!P16</f>
        <v>421372.32</v>
      </c>
      <c r="X16" s="53">
        <f t="shared" si="3"/>
        <v>0.11292809298982429</v>
      </c>
    </row>
    <row r="17" spans="1:24" ht="26.2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+CONCATENATE('[1]Access-Mar'!C17,".",'[1]Access-Mar'!D17)</f>
        <v>02.301</v>
      </c>
      <c r="D17" s="47" t="str">
        <f>+CONCATENATE('[1]Access-Mar'!E17,".",'[1]Access-Mar'!G17)</f>
        <v>0033.212B</v>
      </c>
      <c r="E17" s="48" t="str">
        <f>+'[1]Access-Mar'!F17</f>
        <v>PROGRAMA DE GESTAO E MANUTENCAO DO PODER JUDICIARIO</v>
      </c>
      <c r="F17" s="48" t="str">
        <f>+'[1]Access-Mar'!H17</f>
        <v>BENEFICIOS OBRIGATORIOS AOS SERVIDORES CIVIS, EMPREGADOS, MI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PRIMARIOS DE LIVRE APLICACAO</v>
      </c>
      <c r="J17" s="47" t="str">
        <f>+'[1]Access-Mar'!L17</f>
        <v>3</v>
      </c>
      <c r="K17" s="52"/>
      <c r="L17" s="52"/>
      <c r="M17" s="52"/>
      <c r="N17" s="50">
        <v>0</v>
      </c>
      <c r="O17" s="52"/>
      <c r="P17" s="52">
        <f>+'[1]Access-Mar'!M17</f>
        <v>4299723.25</v>
      </c>
      <c r="Q17" s="52"/>
      <c r="R17" s="52">
        <f t="shared" si="0"/>
        <v>4299723.25</v>
      </c>
      <c r="S17" s="52">
        <f>+'[1]Access-Mar'!N17</f>
        <v>4299723.25</v>
      </c>
      <c r="T17" s="53">
        <f t="shared" si="1"/>
        <v>1</v>
      </c>
      <c r="U17" s="52">
        <f>+'[1]Access-Mar'!O17</f>
        <v>1091308.04</v>
      </c>
      <c r="V17" s="53">
        <f t="shared" si="2"/>
        <v>0.25380890270088896</v>
      </c>
      <c r="W17" s="52">
        <f>+'[1]Access-Mar'!P17</f>
        <v>1091308.04</v>
      </c>
      <c r="X17" s="53">
        <f t="shared" si="3"/>
        <v>0.25380890270088896</v>
      </c>
    </row>
    <row r="18" spans="1:24" ht="26.2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+CONCATENATE('[1]Access-Mar'!C18,".",'[1]Access-Mar'!D18)</f>
        <v>02.846</v>
      </c>
      <c r="D18" s="47" t="str">
        <f>+CONCATENATE('[1]Access-Mar'!E18,".",'[1]Access-Mar'!G18)</f>
        <v>0033.09HB</v>
      </c>
      <c r="E18" s="48" t="str">
        <f>+'[1]Access-Mar'!F18</f>
        <v>PROGRAMA DE GESTAO E MANUTENCAO DO PODER JUDICIARIO</v>
      </c>
      <c r="F18" s="48" t="str">
        <f>+'[1]Access-Mar'!H18</f>
        <v>CONTRIBUICAO DA UNIAO, DE SUAS AUTARQUIAS E FUNDACOES PARA O</v>
      </c>
      <c r="G18" s="47" t="str">
        <f>IF('[1]Access-Mar'!I18="1","F","S")</f>
        <v>F</v>
      </c>
      <c r="H18" s="47" t="str">
        <f>+'[1]Access-Mar'!J18</f>
        <v>0100</v>
      </c>
      <c r="I18" s="48" t="str">
        <f>+'[1]Access-Mar'!K18</f>
        <v>RECURSOS PRIMARIOS DE LIVRE APLICACAO</v>
      </c>
      <c r="J18" s="47" t="str">
        <f>+'[1]Access-Mar'!L18</f>
        <v>1</v>
      </c>
      <c r="K18" s="50"/>
      <c r="L18" s="50"/>
      <c r="M18" s="50"/>
      <c r="N18" s="50">
        <v>0</v>
      </c>
      <c r="O18" s="50"/>
      <c r="P18" s="52">
        <f>+'[1]Access-Mar'!M18</f>
        <v>3648285.18</v>
      </c>
      <c r="Q18" s="52"/>
      <c r="R18" s="52">
        <f t="shared" si="0"/>
        <v>3648285.18</v>
      </c>
      <c r="S18" s="52">
        <f>+'[1]Access-Mar'!N18</f>
        <v>3648285.18</v>
      </c>
      <c r="T18" s="53">
        <f t="shared" si="1"/>
        <v>1</v>
      </c>
      <c r="U18" s="52">
        <f>+'[1]Access-Mar'!O18</f>
        <v>3648285.18</v>
      </c>
      <c r="V18" s="53">
        <f t="shared" si="2"/>
        <v>1</v>
      </c>
      <c r="W18" s="52">
        <f>+'[1]Access-Mar'!P18</f>
        <v>3648285.18</v>
      </c>
      <c r="X18" s="53">
        <f t="shared" si="3"/>
        <v>1</v>
      </c>
    </row>
    <row r="19" spans="1:24" ht="26.25" customHeight="1" thickBot="1" x14ac:dyDescent="0.25">
      <c r="A19" s="47" t="str">
        <f>+'[1]Access-Mar'!A19</f>
        <v>12101</v>
      </c>
      <c r="B19" s="48" t="str">
        <f>+'[1]Access-Mar'!B19</f>
        <v>JUSTICA FEDERAL DE PRIMEIRO GRAU</v>
      </c>
      <c r="C19" s="47" t="str">
        <f>+CONCATENATE('[1]Access-Mar'!C19,".",'[1]Access-Mar'!D19)</f>
        <v>09.272</v>
      </c>
      <c r="D19" s="47" t="str">
        <f>+CONCATENATE('[1]Access-Mar'!E19,".",'[1]Access-Mar'!G19)</f>
        <v>0033.0181</v>
      </c>
      <c r="E19" s="48" t="str">
        <f>+'[1]Access-Mar'!F19</f>
        <v>PROGRAMA DE GESTAO E MANUTENCAO DO PODER JUDICIARIO</v>
      </c>
      <c r="F19" s="48" t="str">
        <f>+'[1]Access-Mar'!H19</f>
        <v>APOSENTADORIAS E PENSOES CIVIS DA UNIAO</v>
      </c>
      <c r="G19" s="47" t="str">
        <f>IF('[1]Access-Mar'!I19="1","F","S")</f>
        <v>S</v>
      </c>
      <c r="H19" s="47" t="str">
        <f>+'[1]Access-Mar'!J19</f>
        <v>0156</v>
      </c>
      <c r="I19" s="48" t="str">
        <f>+'[1]Access-Mar'!K19</f>
        <v>CONTRIB.DO SERV.PARA O PLANO SEG.SOC.SERV.PUB</v>
      </c>
      <c r="J19" s="47" t="str">
        <f>+'[1]Access-Mar'!L19</f>
        <v>1</v>
      </c>
      <c r="K19" s="50"/>
      <c r="L19" s="50"/>
      <c r="M19" s="50"/>
      <c r="N19" s="50">
        <v>0</v>
      </c>
      <c r="O19" s="50"/>
      <c r="P19" s="52">
        <f>+'[1]Access-Mar'!M19</f>
        <v>5333409.2699999996</v>
      </c>
      <c r="Q19" s="52"/>
      <c r="R19" s="52">
        <f t="shared" si="0"/>
        <v>5333409.2699999996</v>
      </c>
      <c r="S19" s="52">
        <f>+'[1]Access-Mar'!N19</f>
        <v>5333409.2699999996</v>
      </c>
      <c r="T19" s="53">
        <f t="shared" si="1"/>
        <v>1</v>
      </c>
      <c r="U19" s="52">
        <f>+'[1]Access-Mar'!O19</f>
        <v>5333409.2699999996</v>
      </c>
      <c r="V19" s="53">
        <f t="shared" si="2"/>
        <v>1</v>
      </c>
      <c r="W19" s="52">
        <f>+'[1]Access-Mar'!P19</f>
        <v>5275500.66</v>
      </c>
      <c r="X19" s="53">
        <f t="shared" si="3"/>
        <v>0.98914229021842914</v>
      </c>
    </row>
    <row r="20" spans="1:24" ht="24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58849426</v>
      </c>
      <c r="Q20" s="56">
        <f>SUM(Q10:Q19)</f>
        <v>0</v>
      </c>
      <c r="R20" s="56">
        <f>SUM(R10:R19)</f>
        <v>58849426</v>
      </c>
      <c r="S20" s="56">
        <f>SUM(S10:S19)</f>
        <v>49964673.170000002</v>
      </c>
      <c r="T20" s="57">
        <f t="shared" si="1"/>
        <v>0.84902566713225036</v>
      </c>
      <c r="U20" s="56">
        <f>SUM(U10:U19)</f>
        <v>35612623.649999999</v>
      </c>
      <c r="V20" s="57">
        <f t="shared" si="2"/>
        <v>0.60514819040036172</v>
      </c>
      <c r="W20" s="56">
        <f>SUM(W10:W19)</f>
        <v>35317525.75</v>
      </c>
      <c r="X20" s="57">
        <f t="shared" si="3"/>
        <v>0.60013373367481948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2022-04-19T15:39:31Z</dcterms:created>
  <dcterms:modified xsi:type="dcterms:W3CDTF">2022-04-19T15:40:10Z</dcterms:modified>
</cp:coreProperties>
</file>