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I\090015\"/>
    </mc:Choice>
  </mc:AlternateContent>
  <bookViews>
    <workbookView xWindow="0" yWindow="0" windowWidth="24000" windowHeight="9075"/>
  </bookViews>
  <sheets>
    <sheet name="Mai" sheetId="1" r:id="rId1"/>
  </sheets>
  <externalReferences>
    <externalReference r:id="rId2"/>
  </externalReferences>
  <definedNames>
    <definedName name="_xlnm.Print_Area" localSheetId="0">Mai!$A$1:$X$22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0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W20" i="1"/>
  <c r="P20" i="1"/>
  <c r="X12" i="1"/>
  <c r="T12" i="1"/>
  <c r="V12" i="1"/>
  <c r="V18" i="1"/>
  <c r="X18" i="1"/>
  <c r="T18" i="1"/>
  <c r="X14" i="1"/>
  <c r="V14" i="1"/>
  <c r="T14" i="1"/>
  <c r="X10" i="1"/>
  <c r="T10" i="1"/>
  <c r="V10" i="1"/>
  <c r="R20" i="1"/>
  <c r="T16" i="1"/>
  <c r="V16" i="1"/>
  <c r="X16" i="1"/>
  <c r="V11" i="1"/>
  <c r="V13" i="1"/>
  <c r="T11" i="1"/>
  <c r="T13" i="1"/>
  <c r="T15" i="1"/>
  <c r="X15" i="1"/>
  <c r="T17" i="1"/>
  <c r="X17" i="1"/>
  <c r="T19" i="1"/>
  <c r="X19" i="1"/>
  <c r="S20" i="1"/>
  <c r="X20" i="1" l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<sst xmlns="http://schemas.openxmlformats.org/spreadsheetml/2006/main" count="55" uniqueCount="51">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</sst>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1366837</v>
          </cell>
          <cell r="N10">
            <v>1366692.43</v>
          </cell>
          <cell r="O10">
            <v>1365986.51</v>
          </cell>
          <cell r="P10">
            <v>1365986.51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1904006</v>
          </cell>
          <cell r="N11">
            <v>127000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13759841</v>
          </cell>
          <cell r="N12">
            <v>11783948.41</v>
          </cell>
          <cell r="O12">
            <v>4392956.62</v>
          </cell>
          <cell r="P12">
            <v>4392956.62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35054612.060000002</v>
          </cell>
          <cell r="N13">
            <v>35054612.060000002</v>
          </cell>
          <cell r="O13">
            <v>35054612.060000002</v>
          </cell>
          <cell r="P13">
            <v>34806602.890000001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80028.350000000006</v>
          </cell>
          <cell r="P14">
            <v>80028.350000000006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3731333</v>
          </cell>
          <cell r="N16">
            <v>2357745</v>
          </cell>
          <cell r="O16">
            <v>879572.16</v>
          </cell>
          <cell r="P16">
            <v>879572.16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4313758.6399999997</v>
          </cell>
          <cell r="N17">
            <v>4313758.6399999997</v>
          </cell>
          <cell r="O17">
            <v>1825773.35</v>
          </cell>
          <cell r="P17">
            <v>1825773.35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6084250.5</v>
          </cell>
          <cell r="N18">
            <v>6084250.5</v>
          </cell>
          <cell r="O18">
            <v>6084250.5</v>
          </cell>
          <cell r="P18">
            <v>6084250.5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8468515.7300000004</v>
          </cell>
          <cell r="N19">
            <v>8468515.7300000004</v>
          </cell>
          <cell r="O19">
            <v>8468515.7300000004</v>
          </cell>
          <cell r="P19">
            <v>8403546.6400000006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44682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1366837</v>
      </c>
      <c r="Q10" s="45"/>
      <c r="R10" s="45">
        <f>N10-O10+P10+Q10</f>
        <v>1366837</v>
      </c>
      <c r="S10" s="45">
        <f>+'[1]Access-Mai'!N10</f>
        <v>1366692.43</v>
      </c>
      <c r="T10" s="46">
        <f>IF(R10&gt;0,S10/R10,0)</f>
        <v>0.99989423025569246</v>
      </c>
      <c r="U10" s="45">
        <f>+'[1]Access-Mai'!O10</f>
        <v>1365986.51</v>
      </c>
      <c r="V10" s="46">
        <f>IF(R10&gt;0,U10/R10,0)</f>
        <v>0.99937776779528209</v>
      </c>
      <c r="W10" s="45">
        <f>+'[1]Access-Mai'!P10</f>
        <v>1365986.51</v>
      </c>
      <c r="X10" s="46">
        <f>IF(R10&gt;0,W10/R10,0)</f>
        <v>0.99937776779528209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+'[1]Access-Mai'!M11</f>
        <v>1904006</v>
      </c>
      <c r="Q11" s="52"/>
      <c r="R11" s="52">
        <f t="shared" ref="R11:R19" si="0">N11-O11+P11+Q11</f>
        <v>1904006</v>
      </c>
      <c r="S11" s="52">
        <f>+'[1]Access-Mai'!N11</f>
        <v>127000</v>
      </c>
      <c r="T11" s="53">
        <f t="shared" ref="T11:T20" si="1">IF(R11&gt;0,S11/R11,0)</f>
        <v>6.6701470478559413E-2</v>
      </c>
      <c r="U11" s="52">
        <f>+'[1]Access-Mai'!O11</f>
        <v>0</v>
      </c>
      <c r="V11" s="53">
        <f t="shared" ref="V11:V20" si="2">IF(R11&gt;0,U11/R11,0)</f>
        <v>0</v>
      </c>
      <c r="W11" s="52">
        <f>+'[1]Access-Mai'!P11</f>
        <v>0</v>
      </c>
      <c r="X11" s="53">
        <f t="shared" ref="X11:X20" si="3">IF(R11&gt;0,W11/R11,0)</f>
        <v>0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02.061</v>
      </c>
      <c r="D12" s="47" t="str">
        <f>+CONCATENATE('[1]Access-Mai'!E12,".",'[1]Access-Mai'!G12)</f>
        <v>0033.4257</v>
      </c>
      <c r="E12" s="48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+'[1]Access-Mai'!M12</f>
        <v>13759841</v>
      </c>
      <c r="Q12" s="52"/>
      <c r="R12" s="52">
        <f t="shared" si="0"/>
        <v>13759841</v>
      </c>
      <c r="S12" s="52">
        <f>+'[1]Access-Mai'!N12</f>
        <v>11783948.41</v>
      </c>
      <c r="T12" s="53">
        <f t="shared" si="1"/>
        <v>0.85640149548239697</v>
      </c>
      <c r="U12" s="52">
        <f>+'[1]Access-Mai'!O12</f>
        <v>4392956.62</v>
      </c>
      <c r="V12" s="53">
        <f t="shared" si="2"/>
        <v>0.31925925742891942</v>
      </c>
      <c r="W12" s="52">
        <f>+'[1]Access-Mai'!P12</f>
        <v>4392956.62</v>
      </c>
      <c r="X12" s="53">
        <f t="shared" si="3"/>
        <v>0.31925925742891942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02.122</v>
      </c>
      <c r="D13" s="47" t="str">
        <f>+CONCATENATE('[1]Access-Mai'!E13,".",'[1]Access-Mai'!G13)</f>
        <v>0033.20TP</v>
      </c>
      <c r="E13" s="48" t="str">
        <f>+'[1]Access-Mai'!F13</f>
        <v>PROGRAMA DE GESTAO E MANUTENCAO DO PODER JUDICIARIO</v>
      </c>
      <c r="F13" s="48" t="str">
        <f>+'[1]Access-Mai'!H13</f>
        <v>ATIVOS CIVIS DA UNIAO</v>
      </c>
      <c r="G13" s="47" t="str">
        <f>IF('[1]Access-Mai'!I13="1","F","S")</f>
        <v>F</v>
      </c>
      <c r="H13" s="47" t="str">
        <f>+'[1]Access-Mai'!J13</f>
        <v>0100</v>
      </c>
      <c r="I13" s="48" t="str">
        <f>+'[1]Access-Mai'!K13</f>
        <v>RECURSOS PRIMARIOS DE LIVRE APLICACAO</v>
      </c>
      <c r="J13" s="47" t="str">
        <f>+'[1]Access-Mai'!L13</f>
        <v>1</v>
      </c>
      <c r="K13" s="52"/>
      <c r="L13" s="52"/>
      <c r="M13" s="52"/>
      <c r="N13" s="50">
        <v>0</v>
      </c>
      <c r="O13" s="52"/>
      <c r="P13" s="52">
        <f>+'[1]Access-Mai'!M13</f>
        <v>35054612.060000002</v>
      </c>
      <c r="Q13" s="52"/>
      <c r="R13" s="52">
        <f t="shared" si="0"/>
        <v>35054612.060000002</v>
      </c>
      <c r="S13" s="52">
        <f>+'[1]Access-Mai'!N13</f>
        <v>35054612.060000002</v>
      </c>
      <c r="T13" s="53">
        <f t="shared" si="1"/>
        <v>1</v>
      </c>
      <c r="U13" s="52">
        <f>+'[1]Access-Mai'!O13</f>
        <v>35054612.060000002</v>
      </c>
      <c r="V13" s="53">
        <f t="shared" si="2"/>
        <v>1</v>
      </c>
      <c r="W13" s="52">
        <f>+'[1]Access-Mai'!P13</f>
        <v>34806602.890000001</v>
      </c>
      <c r="X13" s="53">
        <f t="shared" si="3"/>
        <v>0.99292506305374295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02.122</v>
      </c>
      <c r="D14" s="47" t="str">
        <f>+CONCATENATE('[1]Access-Mai'!E14,".",'[1]Access-Mai'!G14)</f>
        <v>0033.216H</v>
      </c>
      <c r="E14" s="48" t="str">
        <f>+'[1]Access-Mai'!F14</f>
        <v>PROGRAMA DE GESTAO E MANUTENCAO DO PODER JUDICIARIO</v>
      </c>
      <c r="F14" s="48" t="str">
        <f>+'[1]Access-Mai'!H14</f>
        <v>AJUDA DE CUSTO PARA MORADIA OU AUXILIO-MORADIA A AGENTES PUB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PRIMARIOS DE LIVRE APLICACAO</v>
      </c>
      <c r="J14" s="47" t="str">
        <f>+'[1]Access-Mai'!L14</f>
        <v>3</v>
      </c>
      <c r="K14" s="52"/>
      <c r="L14" s="52"/>
      <c r="M14" s="52"/>
      <c r="N14" s="50">
        <v>0</v>
      </c>
      <c r="O14" s="52"/>
      <c r="P14" s="52">
        <f>+'[1]Access-Mai'!M14</f>
        <v>240000</v>
      </c>
      <c r="Q14" s="52"/>
      <c r="R14" s="52">
        <f t="shared" si="0"/>
        <v>240000</v>
      </c>
      <c r="S14" s="52">
        <f>+'[1]Access-Mai'!N14</f>
        <v>240000</v>
      </c>
      <c r="T14" s="53">
        <f t="shared" si="1"/>
        <v>1</v>
      </c>
      <c r="U14" s="52">
        <f>+'[1]Access-Mai'!O14</f>
        <v>80028.350000000006</v>
      </c>
      <c r="V14" s="53">
        <f t="shared" si="2"/>
        <v>0.33345145833333334</v>
      </c>
      <c r="W14" s="52">
        <f>+'[1]Access-Mai'!P14</f>
        <v>80028.350000000006</v>
      </c>
      <c r="X14" s="53">
        <f t="shared" si="3"/>
        <v>0.33345145833333334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02.301</v>
      </c>
      <c r="D15" s="47" t="str">
        <f>+CONCATENATE('[1]Access-Mai'!E15,".",'[1]Access-Mai'!G15)</f>
        <v>0033.2004</v>
      </c>
      <c r="E15" s="48" t="str">
        <f>+'[1]Access-Mai'!F15</f>
        <v>PROGRAMA DE GESTAO E MANUTENCAO DO PODER JUDICIARIO</v>
      </c>
      <c r="F15" s="48" t="str">
        <f>+'[1]Access-Mai'!H15</f>
        <v>ASSISTENCIA MEDICA E ODONTOLOGICA AOS SERVIDORES CIVIS, EMPR</v>
      </c>
      <c r="G15" s="47" t="str">
        <f>IF('[1]Access-Mai'!I15="1","F","S")</f>
        <v>S</v>
      </c>
      <c r="H15" s="47" t="str">
        <f>+'[1]Access-Mai'!J15</f>
        <v>0151</v>
      </c>
      <c r="I15" s="48" t="str">
        <f>+'[1]Access-Mai'!K15</f>
        <v>RECURSOS LIVRES DA SEGURIDADE SOCIAL</v>
      </c>
      <c r="J15" s="47" t="str">
        <f>+'[1]Access-Mai'!L15</f>
        <v>4</v>
      </c>
      <c r="K15" s="50"/>
      <c r="L15" s="50"/>
      <c r="M15" s="50"/>
      <c r="N15" s="50">
        <v>0</v>
      </c>
      <c r="O15" s="50"/>
      <c r="P15" s="52">
        <f>+'[1]Access-Mai'!M15</f>
        <v>15000</v>
      </c>
      <c r="Q15" s="52"/>
      <c r="R15" s="52">
        <f t="shared" si="0"/>
        <v>15000</v>
      </c>
      <c r="S15" s="52">
        <f>+'[1]Access-Mai'!N15</f>
        <v>0</v>
      </c>
      <c r="T15" s="53">
        <f t="shared" si="1"/>
        <v>0</v>
      </c>
      <c r="U15" s="52">
        <f>+'[1]Access-Mai'!O15</f>
        <v>0</v>
      </c>
      <c r="V15" s="53">
        <f t="shared" si="2"/>
        <v>0</v>
      </c>
      <c r="W15" s="52">
        <f>+'[1]Access-Mai'!P15</f>
        <v>0</v>
      </c>
      <c r="X15" s="53">
        <f t="shared" si="3"/>
        <v>0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02.301</v>
      </c>
      <c r="D16" s="47" t="str">
        <f>+CONCATENATE('[1]Access-Mai'!E16,".",'[1]Access-Mai'!G16)</f>
        <v>0033.2004</v>
      </c>
      <c r="E16" s="48" t="str">
        <f>+'[1]Access-Mai'!F16</f>
        <v>PROGRAMA DE GESTAO E MANUTENCAO DO PODER JUDICIARIO</v>
      </c>
      <c r="F16" s="48" t="str">
        <f>+'[1]Access-Mai'!H16</f>
        <v>ASSISTENCIA MEDICA E ODONTOLOGICA AOS SERVIDORES CIVIS, EMPR</v>
      </c>
      <c r="G16" s="47" t="str">
        <f>IF('[1]Access-Mai'!I16="1","F","S")</f>
        <v>S</v>
      </c>
      <c r="H16" s="47" t="str">
        <f>+'[1]Access-Mai'!J16</f>
        <v>0151</v>
      </c>
      <c r="I16" s="48" t="str">
        <f>+'[1]Access-Mai'!K16</f>
        <v>RECURSOS LIVRES DA SEGURIDADE SOCIAL</v>
      </c>
      <c r="J16" s="47" t="str">
        <f>+'[1]Access-Mai'!L16</f>
        <v>3</v>
      </c>
      <c r="K16" s="52"/>
      <c r="L16" s="52"/>
      <c r="M16" s="52"/>
      <c r="N16" s="50">
        <v>0</v>
      </c>
      <c r="O16" s="52"/>
      <c r="P16" s="52">
        <f>+'[1]Access-Mai'!M16</f>
        <v>3731333</v>
      </c>
      <c r="Q16" s="52"/>
      <c r="R16" s="52">
        <f t="shared" si="0"/>
        <v>3731333</v>
      </c>
      <c r="S16" s="52">
        <f>+'[1]Access-Mai'!N16</f>
        <v>2357745</v>
      </c>
      <c r="T16" s="53">
        <f t="shared" si="1"/>
        <v>0.63187740145411841</v>
      </c>
      <c r="U16" s="52">
        <f>+'[1]Access-Mai'!O16</f>
        <v>879572.16</v>
      </c>
      <c r="V16" s="53">
        <f t="shared" si="2"/>
        <v>0.23572598854082444</v>
      </c>
      <c r="W16" s="52">
        <f>+'[1]Access-Mai'!P16</f>
        <v>879572.16</v>
      </c>
      <c r="X16" s="53">
        <f t="shared" si="3"/>
        <v>0.23572598854082444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02.301</v>
      </c>
      <c r="D17" s="47" t="str">
        <f>+CONCATENATE('[1]Access-Mai'!E17,".",'[1]Access-Mai'!G17)</f>
        <v>0033.212B</v>
      </c>
      <c r="E17" s="48" t="str">
        <f>+'[1]Access-Mai'!F17</f>
        <v>PROGRAMA DE GESTAO E MANUTENCAO DO PODER JUDICIARIO</v>
      </c>
      <c r="F17" s="48" t="str">
        <f>+'[1]Access-Mai'!H17</f>
        <v>BENEFICIOS OBRIGATORIOS AOS SERVIDORES CIVIS, EMPREGADOS, MI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+'[1]Access-Mai'!M17</f>
        <v>4313758.6399999997</v>
      </c>
      <c r="Q17" s="52"/>
      <c r="R17" s="52">
        <f t="shared" si="0"/>
        <v>4313758.6399999997</v>
      </c>
      <c r="S17" s="52">
        <f>+'[1]Access-Mai'!N17</f>
        <v>4313758.6399999997</v>
      </c>
      <c r="T17" s="53">
        <f t="shared" si="1"/>
        <v>1</v>
      </c>
      <c r="U17" s="52">
        <f>+'[1]Access-Mai'!O17</f>
        <v>1825773.35</v>
      </c>
      <c r="V17" s="53">
        <f t="shared" si="2"/>
        <v>0.42324420589279893</v>
      </c>
      <c r="W17" s="52">
        <f>+'[1]Access-Mai'!P17</f>
        <v>1825773.35</v>
      </c>
      <c r="X17" s="53">
        <f t="shared" si="3"/>
        <v>0.42324420589279893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02.846</v>
      </c>
      <c r="D18" s="47" t="str">
        <f>+CONCATENATE('[1]Access-Mai'!E18,".",'[1]Access-Mai'!G18)</f>
        <v>0033.09HB</v>
      </c>
      <c r="E18" s="48" t="str">
        <f>+'[1]Access-Mai'!F18</f>
        <v>PROGRAMA DE GESTAO E MANUTENCAO DO PODER JUDICIARIO</v>
      </c>
      <c r="F18" s="48" t="str">
        <f>+'[1]Access-Mai'!H18</f>
        <v>CONTRIBUICAO DA UNIAO, DE SUAS AUTARQUIAS E FUNDACOES PARA O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PRIMARIOS DE LIVRE APLICACAO</v>
      </c>
      <c r="J18" s="47" t="str">
        <f>+'[1]Access-Mai'!L18</f>
        <v>1</v>
      </c>
      <c r="K18" s="50"/>
      <c r="L18" s="50"/>
      <c r="M18" s="50"/>
      <c r="N18" s="50">
        <v>0</v>
      </c>
      <c r="O18" s="50"/>
      <c r="P18" s="52">
        <f>+'[1]Access-Mai'!M18</f>
        <v>6084250.5</v>
      </c>
      <c r="Q18" s="52"/>
      <c r="R18" s="52">
        <f t="shared" si="0"/>
        <v>6084250.5</v>
      </c>
      <c r="S18" s="52">
        <f>+'[1]Access-Mai'!N18</f>
        <v>6084250.5</v>
      </c>
      <c r="T18" s="53">
        <f t="shared" si="1"/>
        <v>1</v>
      </c>
      <c r="U18" s="52">
        <f>+'[1]Access-Mai'!O18</f>
        <v>6084250.5</v>
      </c>
      <c r="V18" s="53">
        <f t="shared" si="2"/>
        <v>1</v>
      </c>
      <c r="W18" s="52">
        <f>+'[1]Access-Mai'!P18</f>
        <v>6084250.5</v>
      </c>
      <c r="X18" s="53">
        <f t="shared" si="3"/>
        <v>1</v>
      </c>
    </row>
    <row r="19" spans="1:24" ht="30.75" customHeight="1" thickBot="1" x14ac:dyDescent="0.25">
      <c r="A19" s="47" t="str">
        <f>+'[1]Access-Mai'!A19</f>
        <v>12101</v>
      </c>
      <c r="B19" s="48" t="str">
        <f>+'[1]Access-Mai'!B19</f>
        <v>JUSTICA FEDERAL DE PRIMEIRO GRAU</v>
      </c>
      <c r="C19" s="47" t="str">
        <f>+CONCATENATE('[1]Access-Mai'!C19,".",'[1]Access-Mai'!D19)</f>
        <v>09.272</v>
      </c>
      <c r="D19" s="47" t="str">
        <f>+CONCATENATE('[1]Access-Mai'!E19,".",'[1]Access-Mai'!G19)</f>
        <v>0033.0181</v>
      </c>
      <c r="E19" s="48" t="str">
        <f>+'[1]Access-Mai'!F19</f>
        <v>PROGRAMA DE GESTAO E MANUTENCAO DO PODER JUDICIARIO</v>
      </c>
      <c r="F19" s="48" t="str">
        <f>+'[1]Access-Mai'!H19</f>
        <v>APOSENTADORIAS E PENSOES CIVIS DA UNIAO</v>
      </c>
      <c r="G19" s="47" t="str">
        <f>IF('[1]Access-Mai'!I19="1","F","S")</f>
        <v>S</v>
      </c>
      <c r="H19" s="47" t="str">
        <f>+'[1]Access-Mai'!J19</f>
        <v>0156</v>
      </c>
      <c r="I19" s="48" t="str">
        <f>+'[1]Access-Mai'!K19</f>
        <v>CONTRIB.DO SERV.PARA O PLANO SEG.SOC.SERV.PUB</v>
      </c>
      <c r="J19" s="47" t="str">
        <f>+'[1]Access-Mai'!L19</f>
        <v>1</v>
      </c>
      <c r="K19" s="50"/>
      <c r="L19" s="50"/>
      <c r="M19" s="50"/>
      <c r="N19" s="50">
        <v>0</v>
      </c>
      <c r="O19" s="50"/>
      <c r="P19" s="52">
        <f>+'[1]Access-Mai'!M19</f>
        <v>8468515.7300000004</v>
      </c>
      <c r="Q19" s="52"/>
      <c r="R19" s="52">
        <f t="shared" si="0"/>
        <v>8468515.7300000004</v>
      </c>
      <c r="S19" s="52">
        <f>+'[1]Access-Mai'!N19</f>
        <v>8468515.7300000004</v>
      </c>
      <c r="T19" s="53">
        <f t="shared" si="1"/>
        <v>1</v>
      </c>
      <c r="U19" s="52">
        <f>+'[1]Access-Mai'!O19</f>
        <v>8468515.7300000004</v>
      </c>
      <c r="V19" s="53">
        <f t="shared" si="2"/>
        <v>1</v>
      </c>
      <c r="W19" s="52">
        <f>+'[1]Access-Mai'!P19</f>
        <v>8403546.6400000006</v>
      </c>
      <c r="X19" s="53">
        <f t="shared" si="3"/>
        <v>0.99232816091138087</v>
      </c>
    </row>
    <row r="20" spans="1:24" ht="30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74938153.930000007</v>
      </c>
      <c r="Q20" s="56">
        <f>SUM(Q10:Q19)</f>
        <v>0</v>
      </c>
      <c r="R20" s="56">
        <f>SUM(R10:R19)</f>
        <v>74938153.930000007</v>
      </c>
      <c r="S20" s="56">
        <f>SUM(S10:S19)</f>
        <v>69796522.770000011</v>
      </c>
      <c r="T20" s="57">
        <f t="shared" si="1"/>
        <v>0.93138833971273416</v>
      </c>
      <c r="U20" s="56">
        <f>SUM(U10:U19)</f>
        <v>58151695.280000001</v>
      </c>
      <c r="V20" s="57">
        <f t="shared" si="2"/>
        <v>0.7759958343025064</v>
      </c>
      <c r="W20" s="56">
        <f>SUM(W10:W19)</f>
        <v>57838717.020000003</v>
      </c>
      <c r="X20" s="57">
        <f t="shared" si="3"/>
        <v>0.77181934684469744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2022-06-14T17:13:09Z</dcterms:created>
  <dcterms:modified xsi:type="dcterms:W3CDTF">2022-06-14T17:13:41Z</dcterms:modified>
</cp:coreProperties>
</file>