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2\Relatório Final - Publicações\10 - Outubro\Publicacao internet TRF\Anexo II\090015\"/>
    </mc:Choice>
  </mc:AlternateContent>
  <bookViews>
    <workbookView xWindow="0" yWindow="0" windowWidth="28800" windowHeight="11775"/>
  </bookViews>
  <sheets>
    <sheet name="Out" sheetId="1" r:id="rId1"/>
  </sheets>
  <externalReferences>
    <externalReference r:id="rId2"/>
  </externalReferences>
  <definedNames>
    <definedName name="_xlnm.Print_Area" localSheetId="0">Out!$A$1:$X$30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8" i="1" l="1"/>
  <c r="W27" i="1"/>
  <c r="U27" i="1"/>
  <c r="S27" i="1"/>
  <c r="P27" i="1"/>
  <c r="R27" i="1" s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P26" i="1"/>
  <c r="R26" i="1" s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T25" i="1" s="1"/>
  <c r="R25" i="1"/>
  <c r="V25" i="1" s="1"/>
  <c r="P25" i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P24" i="1"/>
  <c r="R24" i="1" s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T23" i="1" s="1"/>
  <c r="R23" i="1"/>
  <c r="P23" i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P22" i="1"/>
  <c r="R22" i="1" s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R21" i="1" s="1"/>
  <c r="V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R20" i="1" s="1"/>
  <c r="J20" i="1"/>
  <c r="I20" i="1"/>
  <c r="H20" i="1"/>
  <c r="G20" i="1"/>
  <c r="F20" i="1"/>
  <c r="E20" i="1"/>
  <c r="D20" i="1"/>
  <c r="C20" i="1"/>
  <c r="B20" i="1"/>
  <c r="A20" i="1"/>
  <c r="X19" i="1"/>
  <c r="W19" i="1"/>
  <c r="U19" i="1"/>
  <c r="T19" i="1"/>
  <c r="S19" i="1"/>
  <c r="R19" i="1"/>
  <c r="V19" i="1" s="1"/>
  <c r="P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R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R17" i="1" s="1"/>
  <c r="V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R15" i="1"/>
  <c r="V15" i="1" s="1"/>
  <c r="P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R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R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R11" i="1" s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P10" i="1"/>
  <c r="N10" i="1"/>
  <c r="J10" i="1"/>
  <c r="I10" i="1"/>
  <c r="H10" i="1"/>
  <c r="G10" i="1"/>
  <c r="F10" i="1"/>
  <c r="E10" i="1"/>
  <c r="D10" i="1"/>
  <c r="C10" i="1"/>
  <c r="B10" i="1"/>
  <c r="A10" i="1"/>
  <c r="T15" i="1" l="1"/>
  <c r="X23" i="1"/>
  <c r="X21" i="1"/>
  <c r="W28" i="1"/>
  <c r="T17" i="1"/>
  <c r="T21" i="1"/>
  <c r="V23" i="1"/>
  <c r="X25" i="1"/>
  <c r="X17" i="1"/>
  <c r="U28" i="1"/>
  <c r="X15" i="1"/>
  <c r="X12" i="1"/>
  <c r="T12" i="1"/>
  <c r="V12" i="1"/>
  <c r="X20" i="1"/>
  <c r="T20" i="1"/>
  <c r="V20" i="1"/>
  <c r="V11" i="1"/>
  <c r="X11" i="1"/>
  <c r="T11" i="1"/>
  <c r="V13" i="1"/>
  <c r="X13" i="1"/>
  <c r="T13" i="1"/>
  <c r="X18" i="1"/>
  <c r="T18" i="1"/>
  <c r="V18" i="1"/>
  <c r="X22" i="1"/>
  <c r="T22" i="1"/>
  <c r="V22" i="1"/>
  <c r="V27" i="1"/>
  <c r="X27" i="1"/>
  <c r="T27" i="1"/>
  <c r="X14" i="1"/>
  <c r="T14" i="1"/>
  <c r="V14" i="1"/>
  <c r="X26" i="1"/>
  <c r="T26" i="1"/>
  <c r="V26" i="1"/>
  <c r="X16" i="1"/>
  <c r="T16" i="1"/>
  <c r="V16" i="1"/>
  <c r="X24" i="1"/>
  <c r="T24" i="1"/>
  <c r="V24" i="1"/>
  <c r="R10" i="1"/>
  <c r="S28" i="1"/>
  <c r="P28" i="1"/>
  <c r="X10" i="1" l="1"/>
  <c r="T10" i="1"/>
  <c r="V10" i="1"/>
  <c r="R28" i="1"/>
  <c r="V28" i="1" l="1"/>
  <c r="X28" i="1"/>
  <c r="T28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<sst xmlns="http://schemas.openxmlformats.org/spreadsheetml/2006/main" count="55" uniqueCount="51">
  <si>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</si>
  <si>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</si>
  <si>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</si>
  <si>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</si>
  <si>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090015 - SEÇÃO JUDICIÁRIA DE MATO GROSSO DO SUL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</si>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</sst>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6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4" fillId="0" borderId="0" xfId="0" applyFont="1" applyAlignment="1"/>
    <xf numFmtId="0" fontId="2" fillId="0" borderId="0" xfId="0" applyFo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2" fillId="0" borderId="21" xfId="2" applyNumberFormat="1" applyFont="1" applyFill="1" applyBorder="1" applyAlignment="1">
      <alignment horizontal="center" vertical="center" wrapText="1"/>
    </xf>
    <xf numFmtId="0" fontId="2" fillId="0" borderId="4" xfId="2" applyNumberFormat="1" applyFont="1" applyFill="1" applyBorder="1" applyAlignment="1">
      <alignment horizontal="left" vertical="center" wrapText="1"/>
    </xf>
    <xf numFmtId="0" fontId="2" fillId="0" borderId="4" xfId="2" applyNumberFormat="1" applyFont="1" applyFill="1" applyBorder="1" applyAlignment="1">
      <alignment horizontal="center" vertical="center" wrapText="1"/>
    </xf>
    <xf numFmtId="0" fontId="2" fillId="0" borderId="22" xfId="2" applyNumberFormat="1" applyFont="1" applyFill="1" applyBorder="1" applyAlignment="1">
      <alignment vertical="center" wrapText="1"/>
    </xf>
    <xf numFmtId="0" fontId="2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2" fillId="0" borderId="4" xfId="4" applyNumberFormat="1" applyFont="1" applyBorder="1" applyAlignment="1">
      <alignment horizontal="right" vertical="center"/>
    </xf>
    <xf numFmtId="164" fontId="2" fillId="0" borderId="4" xfId="3" applyNumberFormat="1" applyFont="1" applyBorder="1" applyAlignment="1">
      <alignment horizontal="right" vertical="center"/>
    </xf>
    <xf numFmtId="0" fontId="2" fillId="0" borderId="24" xfId="2" applyNumberFormat="1" applyFont="1" applyFill="1" applyBorder="1" applyAlignment="1">
      <alignment horizontal="center" vertical="center" wrapText="1"/>
    </xf>
    <xf numFmtId="0" fontId="2" fillId="0" borderId="24" xfId="2" applyNumberFormat="1" applyFont="1" applyFill="1" applyBorder="1" applyAlignment="1">
      <alignment horizontal="left" vertical="center" wrapText="1"/>
    </xf>
    <xf numFmtId="0" fontId="2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2" fillId="0" borderId="24" xfId="4" applyNumberFormat="1" applyFont="1" applyBorder="1" applyAlignment="1">
      <alignment horizontal="right" vertical="center"/>
    </xf>
    <xf numFmtId="164" fontId="2" fillId="0" borderId="24" xfId="3" applyNumberFormat="1" applyFont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2" fillId="0" borderId="27" xfId="4" applyNumberFormat="1" applyFont="1" applyFill="1" applyBorder="1" applyAlignment="1">
      <alignment horizontal="right" vertical="center" wrapText="1"/>
    </xf>
    <xf numFmtId="164" fontId="2" fillId="0" borderId="27" xfId="3" applyNumberFormat="1" applyFont="1" applyBorder="1" applyAlignment="1">
      <alignment horizontal="right" vertical="center"/>
    </xf>
    <xf numFmtId="0" fontId="4" fillId="0" borderId="0" xfId="0" applyFont="1" applyBorder="1"/>
  </cellXfs>
  <cellStyles count="5">
    <cellStyle name="Normal" xfId="0" builtinId="0"/>
    <cellStyle name="Normal 2 8" xfId="2"/>
    <cellStyle name="Porcentagem 11" xfId="1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2/Relat&#243;rio%20Final%20-%20Publica&#231;&#245;es/Anexo%20II%20-%20Transparencia%20Mensal%202022%20-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  <sheetName val="plan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PRIMARIOS DE LIVRE APLICACAO</v>
          </cell>
          <cell r="L10" t="str">
            <v>3</v>
          </cell>
          <cell r="M10">
            <v>2100801</v>
          </cell>
          <cell r="N10">
            <v>2094139</v>
          </cell>
          <cell r="O10">
            <v>2093432.54</v>
          </cell>
          <cell r="P10">
            <v>2093432.54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4224</v>
          </cell>
          <cell r="H11" t="str">
            <v>ASSISTENCIA JURIDICA A PESSOAS CARENTES</v>
          </cell>
          <cell r="I11" t="str">
            <v>1</v>
          </cell>
          <cell r="J11" t="str">
            <v>0127</v>
          </cell>
          <cell r="K11" t="str">
            <v>CUSTAS JUDICIAIS</v>
          </cell>
          <cell r="L11" t="str">
            <v>3</v>
          </cell>
          <cell r="M11">
            <v>154425</v>
          </cell>
          <cell r="N11">
            <v>153604.64000000001</v>
          </cell>
          <cell r="O11">
            <v>153604.32</v>
          </cell>
          <cell r="P11">
            <v>131348.41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PRIMARIOS DE LIVRE APLICACAO</v>
          </cell>
          <cell r="L12" t="str">
            <v>4</v>
          </cell>
          <cell r="M12">
            <v>2282006</v>
          </cell>
          <cell r="N12">
            <v>2173335.75</v>
          </cell>
          <cell r="O12">
            <v>494254.38</v>
          </cell>
          <cell r="P12">
            <v>494254.38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061</v>
          </cell>
          <cell r="E13" t="str">
            <v>0033</v>
          </cell>
          <cell r="F13" t="str">
            <v>PROGRAMA DE GESTAO E MANUTENCAO DO PODER JUDICIARIO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0100</v>
          </cell>
          <cell r="K13" t="str">
            <v>RECURSOS PRIMARIOS DE LIVRE APLICACAO</v>
          </cell>
          <cell r="L13" t="str">
            <v>3</v>
          </cell>
          <cell r="M13">
            <v>14326841</v>
          </cell>
          <cell r="N13">
            <v>13990051.51</v>
          </cell>
          <cell r="O13">
            <v>10357847.58</v>
          </cell>
          <cell r="P13">
            <v>10291921.65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061</v>
          </cell>
          <cell r="E14" t="str">
            <v>0033</v>
          </cell>
          <cell r="F14" t="str">
            <v>PROGRAMA DE GESTAO E MANUTENCAO DO PODER JUDICIARIO</v>
          </cell>
          <cell r="G14" t="str">
            <v>4257</v>
          </cell>
          <cell r="H14" t="str">
            <v>JULGAMENTO DE CAUSAS NA JUSTICA FEDERAL</v>
          </cell>
          <cell r="I14" t="str">
            <v>1</v>
          </cell>
          <cell r="J14" t="str">
            <v>0127</v>
          </cell>
          <cell r="K14" t="str">
            <v>CUSTAS JUDICIAIS</v>
          </cell>
          <cell r="L14" t="str">
            <v>3</v>
          </cell>
          <cell r="M14">
            <v>230350</v>
          </cell>
          <cell r="N14">
            <v>66394.100000000006</v>
          </cell>
          <cell r="O14">
            <v>66394.100000000006</v>
          </cell>
          <cell r="P14">
            <v>33000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122</v>
          </cell>
          <cell r="E15" t="str">
            <v>0033</v>
          </cell>
          <cell r="F15" t="str">
            <v>PROGRAMA DE GESTAO E MANUTENCAO DO PODER JUDICIARIO</v>
          </cell>
          <cell r="G15" t="str">
            <v>20TP</v>
          </cell>
          <cell r="H15" t="str">
            <v>ATIVOS CIVIS DA UNIAO</v>
          </cell>
          <cell r="I15" t="str">
            <v>1</v>
          </cell>
          <cell r="J15" t="str">
            <v>0100</v>
          </cell>
          <cell r="K15" t="str">
            <v>RECURSOS PRIMARIOS DE LIVRE APLICACAO</v>
          </cell>
          <cell r="L15" t="str">
            <v>1</v>
          </cell>
          <cell r="M15">
            <v>68026392.420000002</v>
          </cell>
          <cell r="N15">
            <v>68026392.420000002</v>
          </cell>
          <cell r="O15">
            <v>68017266.920000002</v>
          </cell>
          <cell r="P15">
            <v>67894706.780000001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122</v>
          </cell>
          <cell r="E16" t="str">
            <v>0033</v>
          </cell>
          <cell r="F16" t="str">
            <v>PROGRAMA DE GESTAO E MANUTENCAO DO PODER JUDICIARIO</v>
          </cell>
          <cell r="G16" t="str">
            <v>216H</v>
          </cell>
          <cell r="H16" t="str">
            <v>AJUDA DE CUSTO PARA MORADIA OU AUXILIO-MORADIA A AGENTES PUB</v>
          </cell>
          <cell r="I16" t="str">
            <v>1</v>
          </cell>
          <cell r="J16" t="str">
            <v>0100</v>
          </cell>
          <cell r="K16" t="str">
            <v>RECURSOS PRIMARIOS DE LIVRE APLICACAO</v>
          </cell>
          <cell r="L16" t="str">
            <v>3</v>
          </cell>
          <cell r="M16">
            <v>200000</v>
          </cell>
          <cell r="N16">
            <v>200000</v>
          </cell>
          <cell r="O16">
            <v>148323.54999999999</v>
          </cell>
          <cell r="P16">
            <v>148323.54999999999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301</v>
          </cell>
          <cell r="E17" t="str">
            <v>0033</v>
          </cell>
          <cell r="F17" t="str">
            <v>PROGRAMA DE GESTAO E MANUTENCAO DO PODER JUDICIARIO</v>
          </cell>
          <cell r="G17" t="str">
            <v>2004</v>
          </cell>
          <cell r="H17" t="str">
            <v>ASSISTENCIA MEDICA E ODONTOLOGICA AOS SERVIDORES CIVIS, EMPR</v>
          </cell>
          <cell r="I17" t="str">
            <v>2</v>
          </cell>
          <cell r="J17" t="str">
            <v>0100</v>
          </cell>
          <cell r="K17" t="str">
            <v>RECURSOS PRIMARIOS DE LIVRE APLICACAO</v>
          </cell>
          <cell r="L17" t="str">
            <v>3</v>
          </cell>
          <cell r="M17">
            <v>1364119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301</v>
          </cell>
          <cell r="E18" t="str">
            <v>0033</v>
          </cell>
          <cell r="F18" t="str">
            <v>PROGRAMA DE GESTAO E MANUTENCAO DO PODER JUDICIARIO</v>
          </cell>
          <cell r="G18" t="str">
            <v>2004</v>
          </cell>
          <cell r="H18" t="str">
            <v>ASSISTENCIA MEDICA E ODONTOLOGICA AOS SERVIDORES CIVIS, EMPR</v>
          </cell>
          <cell r="I18" t="str">
            <v>2</v>
          </cell>
          <cell r="J18" t="str">
            <v>0151</v>
          </cell>
          <cell r="K18" t="str">
            <v>RECURSOS LIVRES DA SEGURIDADE SOCIAL</v>
          </cell>
          <cell r="L18" t="str">
            <v>4</v>
          </cell>
          <cell r="M18">
            <v>0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02</v>
          </cell>
          <cell r="D19" t="str">
            <v>301</v>
          </cell>
          <cell r="E19" t="str">
            <v>0033</v>
          </cell>
          <cell r="F19" t="str">
            <v>PROGRAMA DE GESTAO E MANUTENCAO DO PODER JUDICIARIO</v>
          </cell>
          <cell r="G19" t="str">
            <v>2004</v>
          </cell>
          <cell r="H19" t="str">
            <v>ASSISTENCIA MEDICA E ODONTOLOGICA AOS SERVIDORES CIVIS, EMPR</v>
          </cell>
          <cell r="I19" t="str">
            <v>2</v>
          </cell>
          <cell r="J19" t="str">
            <v>0151</v>
          </cell>
          <cell r="K19" t="str">
            <v>RECURSOS LIVRES DA SEGURIDADE SOCIAL</v>
          </cell>
          <cell r="L19" t="str">
            <v>3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A20" t="str">
            <v>12101</v>
          </cell>
          <cell r="B20" t="str">
            <v>JUSTICA FEDERAL DE PRIMEIRO GRAU</v>
          </cell>
          <cell r="C20" t="str">
            <v>02</v>
          </cell>
          <cell r="D20" t="str">
            <v>301</v>
          </cell>
          <cell r="E20" t="str">
            <v>0033</v>
          </cell>
          <cell r="F20" t="str">
            <v>PROGRAMA DE GESTAO E MANUTENCAO DO PODER JUDICIARIO</v>
          </cell>
          <cell r="G20" t="str">
            <v>2004</v>
          </cell>
          <cell r="H20" t="str">
            <v>ASSISTENCIA MEDICA E ODONTOLOGICA AOS SERVIDORES CIVIS, EMPR</v>
          </cell>
          <cell r="I20" t="str">
            <v>2</v>
          </cell>
          <cell r="J20" t="str">
            <v>0188</v>
          </cell>
          <cell r="K20" t="str">
            <v>RECURSOS FINANCEIROS DE LIVRE APLICACAO</v>
          </cell>
          <cell r="L20" t="str">
            <v>4</v>
          </cell>
          <cell r="M20">
            <v>15000</v>
          </cell>
        </row>
        <row r="21">
          <cell r="A21" t="str">
            <v>12101</v>
          </cell>
          <cell r="B21" t="str">
            <v>JUSTICA FEDERAL DE PRIMEIRO GRAU</v>
          </cell>
          <cell r="C21" t="str">
            <v>02</v>
          </cell>
          <cell r="D21" t="str">
            <v>301</v>
          </cell>
          <cell r="E21" t="str">
            <v>0033</v>
          </cell>
          <cell r="F21" t="str">
            <v>PROGRAMA DE GESTAO E MANUTENCAO DO PODER JUDICIARIO</v>
          </cell>
          <cell r="G21" t="str">
            <v>2004</v>
          </cell>
          <cell r="H21" t="str">
            <v>ASSISTENCIA MEDICA E ODONTOLOGICA AOS SERVIDORES CIVIS, EMPR</v>
          </cell>
          <cell r="I21" t="str">
            <v>2</v>
          </cell>
          <cell r="J21" t="str">
            <v>0188</v>
          </cell>
          <cell r="K21" t="str">
            <v>RECURSOS FINANCEIROS DE LIVRE APLICACAO</v>
          </cell>
          <cell r="L21" t="str">
            <v>3</v>
          </cell>
          <cell r="M21">
            <v>3731333</v>
          </cell>
          <cell r="N21">
            <v>2401899.9500000002</v>
          </cell>
          <cell r="O21">
            <v>2134815.7200000002</v>
          </cell>
          <cell r="P21">
            <v>2134815.7200000002</v>
          </cell>
        </row>
        <row r="22">
          <cell r="A22" t="str">
            <v>12101</v>
          </cell>
          <cell r="B22" t="str">
            <v>JUSTICA FEDERAL DE PRIMEIRO GRAU</v>
          </cell>
          <cell r="C22" t="str">
            <v>02</v>
          </cell>
          <cell r="D22" t="str">
            <v>301</v>
          </cell>
          <cell r="E22" t="str">
            <v>0033</v>
          </cell>
          <cell r="F22" t="str">
            <v>PROGRAMA DE GESTAO E MANUTENCAO DO PODER JUDICIARIO</v>
          </cell>
          <cell r="G22" t="str">
            <v>212B</v>
          </cell>
          <cell r="H22" t="str">
            <v>BENEFICIOS OBRIGATORIOS AOS SERVIDORES CIVIS, EMPREGADOS, MI</v>
          </cell>
          <cell r="I22" t="str">
            <v>1</v>
          </cell>
          <cell r="J22" t="str">
            <v>0100</v>
          </cell>
          <cell r="K22" t="str">
            <v>RECURSOS PRIMARIOS DE LIVRE APLICACAO</v>
          </cell>
          <cell r="L22" t="str">
            <v>3</v>
          </cell>
          <cell r="M22">
            <v>4419077.1399999997</v>
          </cell>
          <cell r="N22">
            <v>4419077.1399999997</v>
          </cell>
          <cell r="O22">
            <v>3647600.84</v>
          </cell>
          <cell r="P22">
            <v>3647600.84</v>
          </cell>
        </row>
        <row r="23">
          <cell r="A23" t="str">
            <v>12101</v>
          </cell>
          <cell r="B23" t="str">
            <v>JUSTICA FEDERAL DE PRIMEIRO GRAU</v>
          </cell>
          <cell r="C23" t="str">
            <v>02</v>
          </cell>
          <cell r="D23" t="str">
            <v>846</v>
          </cell>
          <cell r="E23" t="str">
            <v>0033</v>
          </cell>
          <cell r="F23" t="str">
            <v>PROGRAMA DE GESTAO E MANUTENCAO DO PODER JUDICIARIO</v>
          </cell>
          <cell r="G23" t="str">
            <v>09HB</v>
          </cell>
          <cell r="H23" t="str">
            <v>CONTRIBUICAO DA UNIAO, DE SUAS AUTARQUIAS E FUNDACOES PARA O</v>
          </cell>
          <cell r="I23" t="str">
            <v>1</v>
          </cell>
          <cell r="J23" t="str">
            <v>0100</v>
          </cell>
          <cell r="K23" t="str">
            <v>RECURSOS PRIMARIOS DE LIVRE APLICACAO</v>
          </cell>
          <cell r="L23" t="str">
            <v>1</v>
          </cell>
          <cell r="M23">
            <v>12186363.720000001</v>
          </cell>
          <cell r="N23">
            <v>12186363.720000001</v>
          </cell>
          <cell r="O23">
            <v>12186363.720000001</v>
          </cell>
          <cell r="P23">
            <v>12186363.720000001</v>
          </cell>
        </row>
        <row r="24">
          <cell r="A24" t="str">
            <v>12101</v>
          </cell>
          <cell r="B24" t="str">
            <v>JUSTICA FEDERAL DE PRIMEIRO GRAU</v>
          </cell>
          <cell r="C24" t="str">
            <v>09</v>
          </cell>
          <cell r="D24" t="str">
            <v>272</v>
          </cell>
          <cell r="E24" t="str">
            <v>0033</v>
          </cell>
          <cell r="F24" t="str">
            <v>PROGRAMA DE GESTAO E MANUTENCAO DO PODER JUDICIARIO</v>
          </cell>
          <cell r="G24" t="str">
            <v>0181</v>
          </cell>
          <cell r="H24" t="str">
            <v>APOSENTADORIAS E PENSOES CIVIS DA UNIAO</v>
          </cell>
          <cell r="I24" t="str">
            <v>2</v>
          </cell>
          <cell r="J24" t="str">
            <v>0156</v>
          </cell>
          <cell r="K24" t="str">
            <v>CONTRIB.DO SERV.PARA O PLANO SEG.SOC.SERV.PUB</v>
          </cell>
          <cell r="L24" t="str">
            <v>1</v>
          </cell>
          <cell r="M24">
            <v>11627224.439999999</v>
          </cell>
          <cell r="N24">
            <v>11627166</v>
          </cell>
          <cell r="O24">
            <v>11627166</v>
          </cell>
          <cell r="P24">
            <v>11627166</v>
          </cell>
        </row>
        <row r="25">
          <cell r="A25" t="str">
            <v>12101</v>
          </cell>
          <cell r="B25" t="str">
            <v>JUSTICA FEDERAL DE PRIMEIRO GRAU</v>
          </cell>
          <cell r="C25" t="str">
            <v>09</v>
          </cell>
          <cell r="D25" t="str">
            <v>272</v>
          </cell>
          <cell r="E25" t="str">
            <v>0033</v>
          </cell>
          <cell r="F25" t="str">
            <v>PROGRAMA DE GESTAO E MANUTENCAO DO PODER JUDICIARIO</v>
          </cell>
          <cell r="G25" t="str">
            <v>0181</v>
          </cell>
          <cell r="H25" t="str">
            <v>APOSENTADORIAS E PENSOES CIVIS DA UNIAO</v>
          </cell>
          <cell r="I25" t="str">
            <v>2</v>
          </cell>
          <cell r="J25" t="str">
            <v>0169</v>
          </cell>
          <cell r="K25" t="str">
            <v>CONTR.PATRONAL PARA O PLANO SEG.SOC.SERV.PUB.</v>
          </cell>
          <cell r="L25" t="str">
            <v>1</v>
          </cell>
          <cell r="M25">
            <v>4812147.62</v>
          </cell>
          <cell r="N25">
            <v>4812147.62</v>
          </cell>
          <cell r="O25">
            <v>4812147.62</v>
          </cell>
          <cell r="P25">
            <v>4779979.84</v>
          </cell>
        </row>
        <row r="26">
          <cell r="A26" t="str">
            <v>12101</v>
          </cell>
          <cell r="B26" t="str">
            <v>JUSTICA FEDERAL DE PRIMEIRO GRAU</v>
          </cell>
          <cell r="C26" t="str">
            <v>28</v>
          </cell>
          <cell r="D26" t="str">
            <v>846</v>
          </cell>
          <cell r="E26" t="str">
            <v>0909</v>
          </cell>
          <cell r="F26" t="str">
            <v>OPERACOES ESPECIAIS: OUTROS ENCARGOS ESPECIAIS</v>
          </cell>
          <cell r="G26" t="str">
            <v>00S6</v>
          </cell>
          <cell r="H26" t="str">
            <v>BENEFICIO ESPECIAL E DEMAIS COMPLEMENTACOES DE APOSENTADORIA</v>
          </cell>
          <cell r="I26" t="str">
            <v>2</v>
          </cell>
          <cell r="J26" t="str">
            <v>0100</v>
          </cell>
          <cell r="K26" t="str">
            <v>RECURSOS PRIMARIOS DE LIVRE APLICACAO</v>
          </cell>
          <cell r="L26" t="str">
            <v>1</v>
          </cell>
          <cell r="M26">
            <v>63953.5</v>
          </cell>
          <cell r="N26">
            <v>63953.5</v>
          </cell>
          <cell r="O26">
            <v>63953.5</v>
          </cell>
          <cell r="P26">
            <v>63953.5</v>
          </cell>
        </row>
        <row r="27">
          <cell r="A27" t="str">
            <v>40201</v>
          </cell>
          <cell r="B27" t="str">
            <v>INSTITUTO NACIONAL DO SEGURO SOCIAL - INSS</v>
          </cell>
          <cell r="C27" t="str">
            <v>28</v>
          </cell>
          <cell r="D27" t="str">
            <v>846</v>
          </cell>
          <cell r="E27" t="str">
            <v>0901</v>
          </cell>
          <cell r="F27" t="str">
            <v>OPERACOES ESPECIAIS: CUMPRIMENTO DE SENTENCAS JUDICIAIS</v>
          </cell>
          <cell r="G27" t="str">
            <v>00SA</v>
          </cell>
          <cell r="H27" t="str">
            <v>PAGAMENTO DE HONORARIOS PERICIAIS NAS ACOES EM QUE O INSS FI</v>
          </cell>
          <cell r="I27" t="str">
            <v>2</v>
          </cell>
          <cell r="J27" t="str">
            <v>0300</v>
          </cell>
          <cell r="K27" t="str">
            <v>RECURSOS PRIMARIOS DE LIVRE APLICACAO</v>
          </cell>
          <cell r="L27" t="str">
            <v>3</v>
          </cell>
          <cell r="M27">
            <v>1900719</v>
          </cell>
          <cell r="N27">
            <v>1678958.72</v>
          </cell>
          <cell r="O27">
            <v>1675988.41</v>
          </cell>
          <cell r="P27">
            <v>1573945.43</v>
          </cell>
        </row>
      </sheetData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0"/>
  <sheetViews>
    <sheetView showGridLines="0" tabSelected="1" view="pageBreakPreview" zoomScale="85" zoomScaleNormal="100" zoomScaleSheetLayoutView="85" workbookViewId="0"/>
  </sheetViews>
  <sheetFormatPr defaultColWidth="9.140625"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7.7109375" customWidth="1"/>
    <col min="17" max="17" width="11.42578125" customWidth="1"/>
    <col min="18" max="18" width="16.140625" customWidth="1"/>
    <col min="19" max="19" width="15.7109375" customWidth="1"/>
    <col min="20" max="20" width="6.85546875" customWidth="1"/>
    <col min="21" max="21" width="15.85546875" customWidth="1"/>
    <col min="23" max="23" width="16.5703125" customWidth="1"/>
  </cols>
  <sheetData>
    <row r="1" spans="1:24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x14ac:dyDescent="0.2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x14ac:dyDescent="0.2">
      <c r="A4" s="6" t="s">
        <v>5</v>
      </c>
      <c r="B4" s="7">
        <v>44835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3.2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0.25" customHeight="1" x14ac:dyDescent="0.2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0.25" customHeight="1" thickBot="1" x14ac:dyDescent="0.25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30.75" customHeight="1" x14ac:dyDescent="0.2">
      <c r="A10" s="37" t="str">
        <f>+'[1]Access-Out'!A10</f>
        <v>12101</v>
      </c>
      <c r="B10" s="38" t="str">
        <f>+'[1]Access-Out'!B10</f>
        <v>JUSTICA FEDERAL DE PRIMEIRO GRAU</v>
      </c>
      <c r="C10" s="39" t="str">
        <f>+CONCATENATE('[1]Access-Out'!C10,".",'[1]Access-Out'!D10)</f>
        <v>02.061</v>
      </c>
      <c r="D10" s="39" t="str">
        <f>+CONCATENATE('[1]Access-Out'!E10,".",'[1]Access-Out'!G10)</f>
        <v>0033.4224</v>
      </c>
      <c r="E10" s="38" t="str">
        <f>+'[1]Access-Out'!F10</f>
        <v>PROGRAMA DE GESTAO E MANUTENCAO DO PODER JUDICIARIO</v>
      </c>
      <c r="F10" s="40" t="str">
        <f>+'[1]Access-Out'!H10</f>
        <v>ASSISTENCIA JURIDICA A PESSOAS CARENTES</v>
      </c>
      <c r="G10" s="37" t="str">
        <f>IF('[1]Access-Out'!I10="1","F","S")</f>
        <v>F</v>
      </c>
      <c r="H10" s="37" t="str">
        <f>+'[1]Access-Out'!J10</f>
        <v>0100</v>
      </c>
      <c r="I10" s="41" t="str">
        <f>+'[1]Access-Out'!K10</f>
        <v>RECURSOS PRIMARIOS DE LIVRE APLICACAO</v>
      </c>
      <c r="J10" s="37" t="str">
        <f>+'[1]Access-Out'!L10</f>
        <v>3</v>
      </c>
      <c r="K10" s="42"/>
      <c r="L10" s="43"/>
      <c r="M10" s="43"/>
      <c r="N10" s="44">
        <f>K10+L10-M10</f>
        <v>0</v>
      </c>
      <c r="O10" s="42"/>
      <c r="P10" s="45">
        <f>+'[1]Access-Out'!M10</f>
        <v>2100801</v>
      </c>
      <c r="Q10" s="45"/>
      <c r="R10" s="45">
        <f>N10-O10+P10+Q10</f>
        <v>2100801</v>
      </c>
      <c r="S10" s="45">
        <f>'[1]Access-Out'!N10</f>
        <v>2094139</v>
      </c>
      <c r="T10" s="46">
        <f>IF(R10&gt;0,S10/R10,0)</f>
        <v>0.99682882862298716</v>
      </c>
      <c r="U10" s="45">
        <f>'[1]Access-Out'!O10</f>
        <v>2093432.54</v>
      </c>
      <c r="V10" s="46">
        <f>IF(R10&gt;0,U10/R10,0)</f>
        <v>0.99649254736645687</v>
      </c>
      <c r="W10" s="45">
        <f>'[1]Access-Out'!P10</f>
        <v>2093432.54</v>
      </c>
      <c r="X10" s="46">
        <f>IF(R10&gt;0,W10/R10,0)</f>
        <v>0.99649254736645687</v>
      </c>
    </row>
    <row r="11" spans="1:24" ht="30.75" customHeight="1" x14ac:dyDescent="0.2">
      <c r="A11" s="47" t="str">
        <f>+'[1]Access-Out'!A11</f>
        <v>12101</v>
      </c>
      <c r="B11" s="48" t="str">
        <f>+'[1]Access-Out'!B11</f>
        <v>JUSTICA FEDERAL DE PRIMEIRO GRAU</v>
      </c>
      <c r="C11" s="47" t="str">
        <f>+CONCATENATE('[1]Access-Out'!C11,".",'[1]Access-Out'!D11)</f>
        <v>02.061</v>
      </c>
      <c r="D11" s="47" t="str">
        <f>+CONCATENATE('[1]Access-Out'!E11,".",'[1]Access-Out'!G11)</f>
        <v>0033.4224</v>
      </c>
      <c r="E11" s="48" t="str">
        <f>+'[1]Access-Out'!F11</f>
        <v>PROGRAMA DE GESTAO E MANUTENCAO DO PODER JUDICIARIO</v>
      </c>
      <c r="F11" s="49" t="str">
        <f>+'[1]Access-Out'!H11</f>
        <v>ASSISTENCIA JURIDICA A PESSOAS CARENTES</v>
      </c>
      <c r="G11" s="47" t="str">
        <f>IF('[1]Access-Out'!I11="1","F","S")</f>
        <v>F</v>
      </c>
      <c r="H11" s="47" t="str">
        <f>+'[1]Access-Out'!J11</f>
        <v>0127</v>
      </c>
      <c r="I11" s="48" t="str">
        <f>+'[1]Access-Out'!K11</f>
        <v>CUSTAS JUDICIAIS</v>
      </c>
      <c r="J11" s="47" t="str">
        <f>+'[1]Access-Out'!L11</f>
        <v>3</v>
      </c>
      <c r="K11" s="50"/>
      <c r="L11" s="50"/>
      <c r="M11" s="50"/>
      <c r="N11" s="51">
        <v>0</v>
      </c>
      <c r="O11" s="50"/>
      <c r="P11" s="52">
        <f>+'[1]Access-Out'!M11</f>
        <v>154425</v>
      </c>
      <c r="Q11" s="52"/>
      <c r="R11" s="52">
        <f t="shared" ref="R11:R27" si="0">N11-O11+P11+Q11</f>
        <v>154425</v>
      </c>
      <c r="S11" s="52">
        <f>'[1]Access-Out'!N11</f>
        <v>153604.64000000001</v>
      </c>
      <c r="T11" s="53">
        <f t="shared" ref="T11:T28" si="1">IF(R11&gt;0,S11/R11,0)</f>
        <v>0.99468764772543317</v>
      </c>
      <c r="U11" s="52">
        <f>'[1]Access-Out'!O11</f>
        <v>153604.32</v>
      </c>
      <c r="V11" s="53">
        <f t="shared" ref="V11:V28" si="2">IF(R11&gt;0,U11/R11,0)</f>
        <v>0.99468557552209813</v>
      </c>
      <c r="W11" s="52">
        <f>'[1]Access-Out'!P11</f>
        <v>131348.41</v>
      </c>
      <c r="X11" s="53">
        <f t="shared" ref="X11:X28" si="3">IF(R11&gt;0,W11/R11,0)</f>
        <v>0.85056441638335767</v>
      </c>
    </row>
    <row r="12" spans="1:24" ht="30.75" customHeight="1" x14ac:dyDescent="0.2">
      <c r="A12" s="47" t="str">
        <f>+'[1]Access-Out'!A12</f>
        <v>12101</v>
      </c>
      <c r="B12" s="48" t="str">
        <f>+'[1]Access-Out'!B12</f>
        <v>JUSTICA FEDERAL DE PRIMEIRO GRAU</v>
      </c>
      <c r="C12" s="47" t="str">
        <f>+CONCATENATE('[1]Access-Out'!C12,".",'[1]Access-Out'!D12)</f>
        <v>02.061</v>
      </c>
      <c r="D12" s="47" t="str">
        <f>+CONCATENATE('[1]Access-Out'!E12,".",'[1]Access-Out'!G12)</f>
        <v>0033.4257</v>
      </c>
      <c r="E12" s="48" t="str">
        <f>+'[1]Access-Out'!F12</f>
        <v>PROGRAMA DE GESTAO E MANUTENCAO DO PODER JUDICIARIO</v>
      </c>
      <c r="F12" s="48" t="str">
        <f>+'[1]Access-Out'!H12</f>
        <v>JULGAMENTO DE CAUSAS NA JUSTICA FEDERAL</v>
      </c>
      <c r="G12" s="47" t="str">
        <f>IF('[1]Access-Out'!I12="1","F","S")</f>
        <v>F</v>
      </c>
      <c r="H12" s="47" t="str">
        <f>+'[1]Access-Out'!J12</f>
        <v>0100</v>
      </c>
      <c r="I12" s="48" t="str">
        <f>+'[1]Access-Out'!K12</f>
        <v>RECURSOS PRIMARIOS DE LIVRE APLICACAO</v>
      </c>
      <c r="J12" s="47" t="str">
        <f>+'[1]Access-Out'!L12</f>
        <v>4</v>
      </c>
      <c r="K12" s="52"/>
      <c r="L12" s="52"/>
      <c r="M12" s="52"/>
      <c r="N12" s="50">
        <v>0</v>
      </c>
      <c r="O12" s="52"/>
      <c r="P12" s="52">
        <f>+'[1]Access-Out'!M12</f>
        <v>2282006</v>
      </c>
      <c r="Q12" s="52"/>
      <c r="R12" s="52">
        <f t="shared" si="0"/>
        <v>2282006</v>
      </c>
      <c r="S12" s="52">
        <f>'[1]Access-Out'!N12</f>
        <v>2173335.75</v>
      </c>
      <c r="T12" s="53">
        <f t="shared" si="1"/>
        <v>0.95237950732820154</v>
      </c>
      <c r="U12" s="52">
        <f>'[1]Access-Out'!O12</f>
        <v>494254.38</v>
      </c>
      <c r="V12" s="53">
        <f t="shared" si="2"/>
        <v>0.21658767768358189</v>
      </c>
      <c r="W12" s="52">
        <f>'[1]Access-Out'!P12</f>
        <v>494254.38</v>
      </c>
      <c r="X12" s="53">
        <f t="shared" si="3"/>
        <v>0.21658767768358189</v>
      </c>
    </row>
    <row r="13" spans="1:24" ht="30.75" customHeight="1" x14ac:dyDescent="0.2">
      <c r="A13" s="47" t="str">
        <f>+'[1]Access-Out'!A13</f>
        <v>12101</v>
      </c>
      <c r="B13" s="48" t="str">
        <f>+'[1]Access-Out'!B13</f>
        <v>JUSTICA FEDERAL DE PRIMEIRO GRAU</v>
      </c>
      <c r="C13" s="47" t="str">
        <f>+CONCATENATE('[1]Access-Out'!C13,".",'[1]Access-Out'!D13)</f>
        <v>02.061</v>
      </c>
      <c r="D13" s="47" t="str">
        <f>+CONCATENATE('[1]Access-Out'!E13,".",'[1]Access-Out'!G13)</f>
        <v>0033.4257</v>
      </c>
      <c r="E13" s="48" t="str">
        <f>+'[1]Access-Out'!F13</f>
        <v>PROGRAMA DE GESTAO E MANUTENCAO DO PODER JUDICIARIO</v>
      </c>
      <c r="F13" s="48" t="str">
        <f>+'[1]Access-Out'!H13</f>
        <v>JULGAMENTO DE CAUSAS NA JUSTICA FEDERAL</v>
      </c>
      <c r="G13" s="47" t="str">
        <f>IF('[1]Access-Out'!I13="1","F","S")</f>
        <v>F</v>
      </c>
      <c r="H13" s="47" t="str">
        <f>+'[1]Access-Out'!J13</f>
        <v>0100</v>
      </c>
      <c r="I13" s="48" t="str">
        <f>+'[1]Access-Out'!K13</f>
        <v>RECURSOS PRIMARIOS DE LIVRE APLICACAO</v>
      </c>
      <c r="J13" s="47" t="str">
        <f>+'[1]Access-Out'!L13</f>
        <v>3</v>
      </c>
      <c r="K13" s="52"/>
      <c r="L13" s="52"/>
      <c r="M13" s="52"/>
      <c r="N13" s="50">
        <v>0</v>
      </c>
      <c r="O13" s="52"/>
      <c r="P13" s="52">
        <f>+'[1]Access-Out'!M13</f>
        <v>14326841</v>
      </c>
      <c r="Q13" s="52"/>
      <c r="R13" s="52">
        <f t="shared" si="0"/>
        <v>14326841</v>
      </c>
      <c r="S13" s="52">
        <f>'[1]Access-Out'!N13</f>
        <v>13990051.51</v>
      </c>
      <c r="T13" s="53">
        <f t="shared" si="1"/>
        <v>0.97649241099276529</v>
      </c>
      <c r="U13" s="52">
        <f>'[1]Access-Out'!O13</f>
        <v>10357847.58</v>
      </c>
      <c r="V13" s="53">
        <f t="shared" si="2"/>
        <v>0.72296799971466141</v>
      </c>
      <c r="W13" s="52">
        <f>'[1]Access-Out'!P13</f>
        <v>10291921.65</v>
      </c>
      <c r="X13" s="53">
        <f t="shared" si="3"/>
        <v>0.71836643193010941</v>
      </c>
    </row>
    <row r="14" spans="1:24" ht="30.75" customHeight="1" x14ac:dyDescent="0.2">
      <c r="A14" s="47" t="str">
        <f>+'[1]Access-Out'!A14</f>
        <v>12101</v>
      </c>
      <c r="B14" s="48" t="str">
        <f>+'[1]Access-Out'!B14</f>
        <v>JUSTICA FEDERAL DE PRIMEIRO GRAU</v>
      </c>
      <c r="C14" s="47" t="str">
        <f>+CONCATENATE('[1]Access-Out'!C14,".",'[1]Access-Out'!D14)</f>
        <v>02.061</v>
      </c>
      <c r="D14" s="47" t="str">
        <f>+CONCATENATE('[1]Access-Out'!E14,".",'[1]Access-Out'!G14)</f>
        <v>0033.4257</v>
      </c>
      <c r="E14" s="48" t="str">
        <f>+'[1]Access-Out'!F14</f>
        <v>PROGRAMA DE GESTAO E MANUTENCAO DO PODER JUDICIARIO</v>
      </c>
      <c r="F14" s="48" t="str">
        <f>+'[1]Access-Out'!H14</f>
        <v>JULGAMENTO DE CAUSAS NA JUSTICA FEDERAL</v>
      </c>
      <c r="G14" s="47" t="str">
        <f>IF('[1]Access-Out'!I14="1","F","S")</f>
        <v>F</v>
      </c>
      <c r="H14" s="47" t="str">
        <f>+'[1]Access-Out'!J14</f>
        <v>0127</v>
      </c>
      <c r="I14" s="48" t="str">
        <f>+'[1]Access-Out'!K14</f>
        <v>CUSTAS JUDICIAIS</v>
      </c>
      <c r="J14" s="47" t="str">
        <f>+'[1]Access-Out'!L14</f>
        <v>3</v>
      </c>
      <c r="K14" s="52"/>
      <c r="L14" s="52"/>
      <c r="M14" s="52"/>
      <c r="N14" s="50">
        <v>0</v>
      </c>
      <c r="O14" s="52"/>
      <c r="P14" s="52">
        <f>+'[1]Access-Out'!M14</f>
        <v>230350</v>
      </c>
      <c r="Q14" s="52"/>
      <c r="R14" s="52">
        <f t="shared" si="0"/>
        <v>230350</v>
      </c>
      <c r="S14" s="52">
        <f>'[1]Access-Out'!N14</f>
        <v>66394.100000000006</v>
      </c>
      <c r="T14" s="53">
        <f t="shared" si="1"/>
        <v>0.28823138701975259</v>
      </c>
      <c r="U14" s="52">
        <f>'[1]Access-Out'!O14</f>
        <v>66394.100000000006</v>
      </c>
      <c r="V14" s="53">
        <f t="shared" si="2"/>
        <v>0.28823138701975259</v>
      </c>
      <c r="W14" s="52">
        <f>'[1]Access-Out'!P14</f>
        <v>33000</v>
      </c>
      <c r="X14" s="53">
        <f t="shared" si="3"/>
        <v>0.14326025613197307</v>
      </c>
    </row>
    <row r="15" spans="1:24" ht="30.75" customHeight="1" x14ac:dyDescent="0.2">
      <c r="A15" s="47" t="str">
        <f>+'[1]Access-Out'!A15</f>
        <v>12101</v>
      </c>
      <c r="B15" s="48" t="str">
        <f>+'[1]Access-Out'!B15</f>
        <v>JUSTICA FEDERAL DE PRIMEIRO GRAU</v>
      </c>
      <c r="C15" s="47" t="str">
        <f>+CONCATENATE('[1]Access-Out'!C15,".",'[1]Access-Out'!D15)</f>
        <v>02.122</v>
      </c>
      <c r="D15" s="47" t="str">
        <f>+CONCATENATE('[1]Access-Out'!E15,".",'[1]Access-Out'!G15)</f>
        <v>0033.20TP</v>
      </c>
      <c r="E15" s="48" t="str">
        <f>+'[1]Access-Out'!F15</f>
        <v>PROGRAMA DE GESTAO E MANUTENCAO DO PODER JUDICIARIO</v>
      </c>
      <c r="F15" s="48" t="str">
        <f>+'[1]Access-Out'!H15</f>
        <v>ATIVOS CIVIS DA UNIAO</v>
      </c>
      <c r="G15" s="47" t="str">
        <f>IF('[1]Access-Out'!I15="1","F","S")</f>
        <v>F</v>
      </c>
      <c r="H15" s="47" t="str">
        <f>+'[1]Access-Out'!J15</f>
        <v>0100</v>
      </c>
      <c r="I15" s="48" t="str">
        <f>+'[1]Access-Out'!K15</f>
        <v>RECURSOS PRIMARIOS DE LIVRE APLICACAO</v>
      </c>
      <c r="J15" s="47" t="str">
        <f>+'[1]Access-Out'!L15</f>
        <v>1</v>
      </c>
      <c r="K15" s="50"/>
      <c r="L15" s="50"/>
      <c r="M15" s="50"/>
      <c r="N15" s="50">
        <v>0</v>
      </c>
      <c r="O15" s="50"/>
      <c r="P15" s="52">
        <f>+'[1]Access-Out'!M15</f>
        <v>68026392.420000002</v>
      </c>
      <c r="Q15" s="52"/>
      <c r="R15" s="52">
        <f t="shared" si="0"/>
        <v>68026392.420000002</v>
      </c>
      <c r="S15" s="52">
        <f>'[1]Access-Out'!N15</f>
        <v>68026392.420000002</v>
      </c>
      <c r="T15" s="53">
        <f t="shared" si="1"/>
        <v>1</v>
      </c>
      <c r="U15" s="52">
        <f>'[1]Access-Out'!O15</f>
        <v>68017266.920000002</v>
      </c>
      <c r="V15" s="53">
        <f t="shared" si="2"/>
        <v>0.99986585353602675</v>
      </c>
      <c r="W15" s="52">
        <f>'[1]Access-Out'!P15</f>
        <v>67894706.780000001</v>
      </c>
      <c r="X15" s="53">
        <f t="shared" si="3"/>
        <v>0.9980641978015391</v>
      </c>
    </row>
    <row r="16" spans="1:24" ht="30.75" customHeight="1" x14ac:dyDescent="0.2">
      <c r="A16" s="47" t="str">
        <f>+'[1]Access-Out'!A16</f>
        <v>12101</v>
      </c>
      <c r="B16" s="48" t="str">
        <f>+'[1]Access-Out'!B16</f>
        <v>JUSTICA FEDERAL DE PRIMEIRO GRAU</v>
      </c>
      <c r="C16" s="47" t="str">
        <f>+CONCATENATE('[1]Access-Out'!C16,".",'[1]Access-Out'!D16)</f>
        <v>02.122</v>
      </c>
      <c r="D16" s="47" t="str">
        <f>+CONCATENATE('[1]Access-Out'!E16,".",'[1]Access-Out'!G16)</f>
        <v>0033.216H</v>
      </c>
      <c r="E16" s="48" t="str">
        <f>+'[1]Access-Out'!F16</f>
        <v>PROGRAMA DE GESTAO E MANUTENCAO DO PODER JUDICIARIO</v>
      </c>
      <c r="F16" s="48" t="str">
        <f>+'[1]Access-Out'!H16</f>
        <v>AJUDA DE CUSTO PARA MORADIA OU AUXILIO-MORADIA A AGENTES PUB</v>
      </c>
      <c r="G16" s="47" t="str">
        <f>IF('[1]Access-Out'!I16="1","F","S")</f>
        <v>F</v>
      </c>
      <c r="H16" s="47" t="str">
        <f>+'[1]Access-Out'!J16</f>
        <v>0100</v>
      </c>
      <c r="I16" s="48" t="str">
        <f>+'[1]Access-Out'!K16</f>
        <v>RECURSOS PRIMARIOS DE LIVRE APLICACAO</v>
      </c>
      <c r="J16" s="47" t="str">
        <f>+'[1]Access-Out'!L16</f>
        <v>3</v>
      </c>
      <c r="K16" s="52"/>
      <c r="L16" s="52"/>
      <c r="M16" s="52"/>
      <c r="N16" s="50">
        <v>0</v>
      </c>
      <c r="O16" s="52"/>
      <c r="P16" s="52">
        <f>+'[1]Access-Out'!M16</f>
        <v>200000</v>
      </c>
      <c r="Q16" s="52"/>
      <c r="R16" s="52">
        <f t="shared" si="0"/>
        <v>200000</v>
      </c>
      <c r="S16" s="52">
        <f>'[1]Access-Out'!N16</f>
        <v>200000</v>
      </c>
      <c r="T16" s="53">
        <f t="shared" si="1"/>
        <v>1</v>
      </c>
      <c r="U16" s="52">
        <f>'[1]Access-Out'!O16</f>
        <v>148323.54999999999</v>
      </c>
      <c r="V16" s="53">
        <f t="shared" si="2"/>
        <v>0.74161774999999996</v>
      </c>
      <c r="W16" s="52">
        <f>'[1]Access-Out'!P16</f>
        <v>148323.54999999999</v>
      </c>
      <c r="X16" s="53">
        <f t="shared" si="3"/>
        <v>0.74161774999999996</v>
      </c>
    </row>
    <row r="17" spans="1:24" ht="30.75" customHeight="1" x14ac:dyDescent="0.2">
      <c r="A17" s="47" t="str">
        <f>+'[1]Access-Out'!A17</f>
        <v>12101</v>
      </c>
      <c r="B17" s="48" t="str">
        <f>+'[1]Access-Out'!B17</f>
        <v>JUSTICA FEDERAL DE PRIMEIRO GRAU</v>
      </c>
      <c r="C17" s="47" t="str">
        <f>+CONCATENATE('[1]Access-Out'!C17,".",'[1]Access-Out'!D17)</f>
        <v>02.301</v>
      </c>
      <c r="D17" s="47" t="str">
        <f>+CONCATENATE('[1]Access-Out'!E17,".",'[1]Access-Out'!G17)</f>
        <v>0033.2004</v>
      </c>
      <c r="E17" s="48" t="str">
        <f>+'[1]Access-Out'!F17</f>
        <v>PROGRAMA DE GESTAO E MANUTENCAO DO PODER JUDICIARIO</v>
      </c>
      <c r="F17" s="48" t="str">
        <f>+'[1]Access-Out'!H17</f>
        <v>ASSISTENCIA MEDICA E ODONTOLOGICA AOS SERVIDORES CIVIS, EMPR</v>
      </c>
      <c r="G17" s="47" t="str">
        <f>IF('[1]Access-Out'!I17="1","F","S")</f>
        <v>S</v>
      </c>
      <c r="H17" s="47" t="str">
        <f>+'[1]Access-Out'!J17</f>
        <v>0100</v>
      </c>
      <c r="I17" s="48" t="str">
        <f>+'[1]Access-Out'!K17</f>
        <v>RECURSOS PRIMARIOS DE LIVRE APLICACAO</v>
      </c>
      <c r="J17" s="47" t="str">
        <f>+'[1]Access-Out'!L17</f>
        <v>3</v>
      </c>
      <c r="K17" s="52"/>
      <c r="L17" s="52"/>
      <c r="M17" s="52"/>
      <c r="N17" s="50">
        <v>0</v>
      </c>
      <c r="O17" s="52"/>
      <c r="P17" s="52">
        <f>+'[1]Access-Out'!M17</f>
        <v>1364119</v>
      </c>
      <c r="Q17" s="52"/>
      <c r="R17" s="52">
        <f t="shared" si="0"/>
        <v>1364119</v>
      </c>
      <c r="S17" s="52">
        <f>'[1]Access-Out'!N17</f>
        <v>0</v>
      </c>
      <c r="T17" s="53">
        <f t="shared" si="1"/>
        <v>0</v>
      </c>
      <c r="U17" s="52">
        <f>'[1]Access-Out'!O17</f>
        <v>0</v>
      </c>
      <c r="V17" s="53">
        <f t="shared" si="2"/>
        <v>0</v>
      </c>
      <c r="W17" s="52">
        <f>'[1]Access-Out'!P17</f>
        <v>0</v>
      </c>
      <c r="X17" s="53">
        <f t="shared" si="3"/>
        <v>0</v>
      </c>
    </row>
    <row r="18" spans="1:24" ht="30.75" customHeight="1" x14ac:dyDescent="0.2">
      <c r="A18" s="47" t="str">
        <f>+'[1]Access-Out'!A18</f>
        <v>12101</v>
      </c>
      <c r="B18" s="48" t="str">
        <f>+'[1]Access-Out'!B18</f>
        <v>JUSTICA FEDERAL DE PRIMEIRO GRAU</v>
      </c>
      <c r="C18" s="47" t="str">
        <f>+CONCATENATE('[1]Access-Out'!C18,".",'[1]Access-Out'!D18)</f>
        <v>02.301</v>
      </c>
      <c r="D18" s="47" t="str">
        <f>+CONCATENATE('[1]Access-Out'!E18,".",'[1]Access-Out'!G18)</f>
        <v>0033.2004</v>
      </c>
      <c r="E18" s="48" t="str">
        <f>+'[1]Access-Out'!F18</f>
        <v>PROGRAMA DE GESTAO E MANUTENCAO DO PODER JUDICIARIO</v>
      </c>
      <c r="F18" s="48" t="str">
        <f>+'[1]Access-Out'!H18</f>
        <v>ASSISTENCIA MEDICA E ODONTOLOGICA AOS SERVIDORES CIVIS, EMPR</v>
      </c>
      <c r="G18" s="47" t="str">
        <f>IF('[1]Access-Out'!I18="1","F","S")</f>
        <v>S</v>
      </c>
      <c r="H18" s="47" t="str">
        <f>+'[1]Access-Out'!J18</f>
        <v>0151</v>
      </c>
      <c r="I18" s="48" t="str">
        <f>+'[1]Access-Out'!K18</f>
        <v>RECURSOS LIVRES DA SEGURIDADE SOCIAL</v>
      </c>
      <c r="J18" s="47" t="str">
        <f>+'[1]Access-Out'!L18</f>
        <v>4</v>
      </c>
      <c r="K18" s="50"/>
      <c r="L18" s="50"/>
      <c r="M18" s="50"/>
      <c r="N18" s="50">
        <v>0</v>
      </c>
      <c r="O18" s="50"/>
      <c r="P18" s="52">
        <f>+'[1]Access-Out'!M18</f>
        <v>0</v>
      </c>
      <c r="Q18" s="52"/>
      <c r="R18" s="52">
        <f t="shared" si="0"/>
        <v>0</v>
      </c>
      <c r="S18" s="52">
        <f>'[1]Access-Out'!N18</f>
        <v>0</v>
      </c>
      <c r="T18" s="53">
        <f t="shared" si="1"/>
        <v>0</v>
      </c>
      <c r="U18" s="52">
        <f>'[1]Access-Out'!O18</f>
        <v>0</v>
      </c>
      <c r="V18" s="53">
        <f t="shared" si="2"/>
        <v>0</v>
      </c>
      <c r="W18" s="52">
        <f>'[1]Access-Out'!P18</f>
        <v>0</v>
      </c>
      <c r="X18" s="53">
        <f t="shared" si="3"/>
        <v>0</v>
      </c>
    </row>
    <row r="19" spans="1:24" ht="30.75" customHeight="1" x14ac:dyDescent="0.2">
      <c r="A19" s="47" t="str">
        <f>+'[1]Access-Out'!A19</f>
        <v>12101</v>
      </c>
      <c r="B19" s="48" t="str">
        <f>+'[1]Access-Out'!B19</f>
        <v>JUSTICA FEDERAL DE PRIMEIRO GRAU</v>
      </c>
      <c r="C19" s="47" t="str">
        <f>+CONCATENATE('[1]Access-Out'!C19,".",'[1]Access-Out'!D19)</f>
        <v>02.301</v>
      </c>
      <c r="D19" s="47" t="str">
        <f>+CONCATENATE('[1]Access-Out'!E19,".",'[1]Access-Out'!G19)</f>
        <v>0033.2004</v>
      </c>
      <c r="E19" s="48" t="str">
        <f>+'[1]Access-Out'!F19</f>
        <v>PROGRAMA DE GESTAO E MANUTENCAO DO PODER JUDICIARIO</v>
      </c>
      <c r="F19" s="48" t="str">
        <f>+'[1]Access-Out'!H19</f>
        <v>ASSISTENCIA MEDICA E ODONTOLOGICA AOS SERVIDORES CIVIS, EMPR</v>
      </c>
      <c r="G19" s="47" t="str">
        <f>IF('[1]Access-Out'!I19="1","F","S")</f>
        <v>S</v>
      </c>
      <c r="H19" s="47" t="str">
        <f>+'[1]Access-Out'!J19</f>
        <v>0151</v>
      </c>
      <c r="I19" s="48" t="str">
        <f>+'[1]Access-Out'!K19</f>
        <v>RECURSOS LIVRES DA SEGURIDADE SOCIAL</v>
      </c>
      <c r="J19" s="47" t="str">
        <f>+'[1]Access-Out'!L19</f>
        <v>3</v>
      </c>
      <c r="K19" s="50"/>
      <c r="L19" s="50"/>
      <c r="M19" s="50"/>
      <c r="N19" s="50">
        <v>0</v>
      </c>
      <c r="O19" s="50"/>
      <c r="P19" s="52">
        <f>+'[1]Access-Out'!M19</f>
        <v>0</v>
      </c>
      <c r="Q19" s="52"/>
      <c r="R19" s="52">
        <f t="shared" si="0"/>
        <v>0</v>
      </c>
      <c r="S19" s="52">
        <f>'[1]Access-Out'!N19</f>
        <v>0</v>
      </c>
      <c r="T19" s="53">
        <f t="shared" si="1"/>
        <v>0</v>
      </c>
      <c r="U19" s="52">
        <f>'[1]Access-Out'!O19</f>
        <v>0</v>
      </c>
      <c r="V19" s="53">
        <f t="shared" si="2"/>
        <v>0</v>
      </c>
      <c r="W19" s="52">
        <f>'[1]Access-Out'!P19</f>
        <v>0</v>
      </c>
      <c r="X19" s="53">
        <f t="shared" si="3"/>
        <v>0</v>
      </c>
    </row>
    <row r="20" spans="1:24" ht="30.75" customHeight="1" x14ac:dyDescent="0.2">
      <c r="A20" s="47" t="str">
        <f>+'[1]Access-Out'!A20</f>
        <v>12101</v>
      </c>
      <c r="B20" s="48" t="str">
        <f>+'[1]Access-Out'!B20</f>
        <v>JUSTICA FEDERAL DE PRIMEIRO GRAU</v>
      </c>
      <c r="C20" s="47" t="str">
        <f>+CONCATENATE('[1]Access-Out'!C20,".",'[1]Access-Out'!D20)</f>
        <v>02.301</v>
      </c>
      <c r="D20" s="47" t="str">
        <f>+CONCATENATE('[1]Access-Out'!E20,".",'[1]Access-Out'!G20)</f>
        <v>0033.2004</v>
      </c>
      <c r="E20" s="48" t="str">
        <f>+'[1]Access-Out'!F20</f>
        <v>PROGRAMA DE GESTAO E MANUTENCAO DO PODER JUDICIARIO</v>
      </c>
      <c r="F20" s="48" t="str">
        <f>+'[1]Access-Out'!H20</f>
        <v>ASSISTENCIA MEDICA E ODONTOLOGICA AOS SERVIDORES CIVIS, EMPR</v>
      </c>
      <c r="G20" s="47" t="str">
        <f>IF('[1]Access-Out'!I20="1","F","S")</f>
        <v>S</v>
      </c>
      <c r="H20" s="47" t="str">
        <f>+'[1]Access-Out'!J20</f>
        <v>0188</v>
      </c>
      <c r="I20" s="48" t="str">
        <f>+'[1]Access-Out'!K20</f>
        <v>RECURSOS FINANCEIROS DE LIVRE APLICACAO</v>
      </c>
      <c r="J20" s="47" t="str">
        <f>+'[1]Access-Out'!L20</f>
        <v>4</v>
      </c>
      <c r="K20" s="50"/>
      <c r="L20" s="50"/>
      <c r="M20" s="50"/>
      <c r="N20" s="50">
        <v>0</v>
      </c>
      <c r="O20" s="50"/>
      <c r="P20" s="52">
        <f>+'[1]Access-Out'!M20</f>
        <v>15000</v>
      </c>
      <c r="Q20" s="52"/>
      <c r="R20" s="52">
        <f t="shared" si="0"/>
        <v>15000</v>
      </c>
      <c r="S20" s="52">
        <f>'[1]Access-Out'!N20</f>
        <v>0</v>
      </c>
      <c r="T20" s="53">
        <f t="shared" si="1"/>
        <v>0</v>
      </c>
      <c r="U20" s="52">
        <f>'[1]Access-Out'!O20</f>
        <v>0</v>
      </c>
      <c r="V20" s="53">
        <f t="shared" si="2"/>
        <v>0</v>
      </c>
      <c r="W20" s="52">
        <f>'[1]Access-Out'!P20</f>
        <v>0</v>
      </c>
      <c r="X20" s="53">
        <f t="shared" si="3"/>
        <v>0</v>
      </c>
    </row>
    <row r="21" spans="1:24" ht="30.75" customHeight="1" x14ac:dyDescent="0.2">
      <c r="A21" s="47" t="str">
        <f>+'[1]Access-Out'!A21</f>
        <v>12101</v>
      </c>
      <c r="B21" s="48" t="str">
        <f>+'[1]Access-Out'!B21</f>
        <v>JUSTICA FEDERAL DE PRIMEIRO GRAU</v>
      </c>
      <c r="C21" s="47" t="str">
        <f>+CONCATENATE('[1]Access-Out'!C21,".",'[1]Access-Out'!D21)</f>
        <v>02.301</v>
      </c>
      <c r="D21" s="47" t="str">
        <f>+CONCATENATE('[1]Access-Out'!E21,".",'[1]Access-Out'!G21)</f>
        <v>0033.2004</v>
      </c>
      <c r="E21" s="48" t="str">
        <f>+'[1]Access-Out'!F21</f>
        <v>PROGRAMA DE GESTAO E MANUTENCAO DO PODER JUDICIARIO</v>
      </c>
      <c r="F21" s="48" t="str">
        <f>+'[1]Access-Out'!H21</f>
        <v>ASSISTENCIA MEDICA E ODONTOLOGICA AOS SERVIDORES CIVIS, EMPR</v>
      </c>
      <c r="G21" s="47" t="str">
        <f>IF('[1]Access-Out'!I21="1","F","S")</f>
        <v>S</v>
      </c>
      <c r="H21" s="47" t="str">
        <f>+'[1]Access-Out'!J21</f>
        <v>0188</v>
      </c>
      <c r="I21" s="48" t="str">
        <f>+'[1]Access-Out'!K21</f>
        <v>RECURSOS FINANCEIROS DE LIVRE APLICACAO</v>
      </c>
      <c r="J21" s="47" t="str">
        <f>+'[1]Access-Out'!L21</f>
        <v>3</v>
      </c>
      <c r="K21" s="50"/>
      <c r="L21" s="50"/>
      <c r="M21" s="50"/>
      <c r="N21" s="50">
        <v>0</v>
      </c>
      <c r="O21" s="50"/>
      <c r="P21" s="52">
        <f>+'[1]Access-Out'!M21</f>
        <v>3731333</v>
      </c>
      <c r="Q21" s="52"/>
      <c r="R21" s="52">
        <f t="shared" si="0"/>
        <v>3731333</v>
      </c>
      <c r="S21" s="52">
        <f>'[1]Access-Out'!N21</f>
        <v>2401899.9500000002</v>
      </c>
      <c r="T21" s="53">
        <f t="shared" si="1"/>
        <v>0.64371096066740763</v>
      </c>
      <c r="U21" s="52">
        <f>'[1]Access-Out'!O21</f>
        <v>2134815.7200000002</v>
      </c>
      <c r="V21" s="53">
        <f t="shared" si="2"/>
        <v>0.57213218975631497</v>
      </c>
      <c r="W21" s="52">
        <f>'[1]Access-Out'!P21</f>
        <v>2134815.7200000002</v>
      </c>
      <c r="X21" s="53">
        <f t="shared" si="3"/>
        <v>0.57213218975631497</v>
      </c>
    </row>
    <row r="22" spans="1:24" ht="30.75" customHeight="1" x14ac:dyDescent="0.2">
      <c r="A22" s="47" t="str">
        <f>+'[1]Access-Out'!A22</f>
        <v>12101</v>
      </c>
      <c r="B22" s="48" t="str">
        <f>+'[1]Access-Out'!B22</f>
        <v>JUSTICA FEDERAL DE PRIMEIRO GRAU</v>
      </c>
      <c r="C22" s="47" t="str">
        <f>+CONCATENATE('[1]Access-Out'!C22,".",'[1]Access-Out'!D22)</f>
        <v>02.301</v>
      </c>
      <c r="D22" s="47" t="str">
        <f>+CONCATENATE('[1]Access-Out'!E22,".",'[1]Access-Out'!G22)</f>
        <v>0033.212B</v>
      </c>
      <c r="E22" s="48" t="str">
        <f>+'[1]Access-Out'!F22</f>
        <v>PROGRAMA DE GESTAO E MANUTENCAO DO PODER JUDICIARIO</v>
      </c>
      <c r="F22" s="48" t="str">
        <f>+'[1]Access-Out'!H22</f>
        <v>BENEFICIOS OBRIGATORIOS AOS SERVIDORES CIVIS, EMPREGADOS, MI</v>
      </c>
      <c r="G22" s="47" t="str">
        <f>IF('[1]Access-Out'!I22="1","F","S")</f>
        <v>F</v>
      </c>
      <c r="H22" s="47" t="str">
        <f>+'[1]Access-Out'!J22</f>
        <v>0100</v>
      </c>
      <c r="I22" s="48" t="str">
        <f>+'[1]Access-Out'!K22</f>
        <v>RECURSOS PRIMARIOS DE LIVRE APLICACAO</v>
      </c>
      <c r="J22" s="47" t="str">
        <f>+'[1]Access-Out'!L22</f>
        <v>3</v>
      </c>
      <c r="K22" s="50"/>
      <c r="L22" s="50"/>
      <c r="M22" s="50"/>
      <c r="N22" s="50">
        <v>0</v>
      </c>
      <c r="O22" s="50"/>
      <c r="P22" s="52">
        <f>+'[1]Access-Out'!M22</f>
        <v>4419077.1399999997</v>
      </c>
      <c r="Q22" s="52"/>
      <c r="R22" s="52">
        <f t="shared" si="0"/>
        <v>4419077.1399999997</v>
      </c>
      <c r="S22" s="52">
        <f>'[1]Access-Out'!N22</f>
        <v>4419077.1399999997</v>
      </c>
      <c r="T22" s="53">
        <f t="shared" si="1"/>
        <v>1</v>
      </c>
      <c r="U22" s="52">
        <f>'[1]Access-Out'!O22</f>
        <v>3647600.84</v>
      </c>
      <c r="V22" s="53">
        <f t="shared" si="2"/>
        <v>0.8254214000889788</v>
      </c>
      <c r="W22" s="52">
        <f>'[1]Access-Out'!P22</f>
        <v>3647600.84</v>
      </c>
      <c r="X22" s="53">
        <f t="shared" si="3"/>
        <v>0.8254214000889788</v>
      </c>
    </row>
    <row r="23" spans="1:24" ht="30.75" customHeight="1" x14ac:dyDescent="0.2">
      <c r="A23" s="47" t="str">
        <f>+'[1]Access-Out'!A23</f>
        <v>12101</v>
      </c>
      <c r="B23" s="48" t="str">
        <f>+'[1]Access-Out'!B23</f>
        <v>JUSTICA FEDERAL DE PRIMEIRO GRAU</v>
      </c>
      <c r="C23" s="47" t="str">
        <f>+CONCATENATE('[1]Access-Out'!C23,".",'[1]Access-Out'!D23)</f>
        <v>02.846</v>
      </c>
      <c r="D23" s="47" t="str">
        <f>+CONCATENATE('[1]Access-Out'!E23,".",'[1]Access-Out'!G23)</f>
        <v>0033.09HB</v>
      </c>
      <c r="E23" s="48" t="str">
        <f>+'[1]Access-Out'!F23</f>
        <v>PROGRAMA DE GESTAO E MANUTENCAO DO PODER JUDICIARIO</v>
      </c>
      <c r="F23" s="48" t="str">
        <f>+'[1]Access-Out'!H23</f>
        <v>CONTRIBUICAO DA UNIAO, DE SUAS AUTARQUIAS E FUNDACOES PARA O</v>
      </c>
      <c r="G23" s="47" t="str">
        <f>IF('[1]Access-Out'!I23="1","F","S")</f>
        <v>F</v>
      </c>
      <c r="H23" s="47" t="str">
        <f>+'[1]Access-Out'!J23</f>
        <v>0100</v>
      </c>
      <c r="I23" s="48" t="str">
        <f>+'[1]Access-Out'!K23</f>
        <v>RECURSOS PRIMARIOS DE LIVRE APLICACAO</v>
      </c>
      <c r="J23" s="47" t="str">
        <f>+'[1]Access-Out'!L23</f>
        <v>1</v>
      </c>
      <c r="K23" s="50"/>
      <c r="L23" s="50"/>
      <c r="M23" s="50"/>
      <c r="N23" s="50">
        <v>0</v>
      </c>
      <c r="O23" s="50"/>
      <c r="P23" s="52">
        <f>+'[1]Access-Out'!M23</f>
        <v>12186363.720000001</v>
      </c>
      <c r="Q23" s="52"/>
      <c r="R23" s="52">
        <f t="shared" si="0"/>
        <v>12186363.720000001</v>
      </c>
      <c r="S23" s="52">
        <f>'[1]Access-Out'!N23</f>
        <v>12186363.720000001</v>
      </c>
      <c r="T23" s="53">
        <f t="shared" si="1"/>
        <v>1</v>
      </c>
      <c r="U23" s="52">
        <f>'[1]Access-Out'!O23</f>
        <v>12186363.720000001</v>
      </c>
      <c r="V23" s="53">
        <f t="shared" si="2"/>
        <v>1</v>
      </c>
      <c r="W23" s="52">
        <f>'[1]Access-Out'!P23</f>
        <v>12186363.720000001</v>
      </c>
      <c r="X23" s="53">
        <f t="shared" si="3"/>
        <v>1</v>
      </c>
    </row>
    <row r="24" spans="1:24" ht="30.75" customHeight="1" x14ac:dyDescent="0.2">
      <c r="A24" s="47" t="str">
        <f>+'[1]Access-Out'!A24</f>
        <v>12101</v>
      </c>
      <c r="B24" s="48" t="str">
        <f>+'[1]Access-Out'!B24</f>
        <v>JUSTICA FEDERAL DE PRIMEIRO GRAU</v>
      </c>
      <c r="C24" s="47" t="str">
        <f>+CONCATENATE('[1]Access-Out'!C24,".",'[1]Access-Out'!D24)</f>
        <v>09.272</v>
      </c>
      <c r="D24" s="47" t="str">
        <f>+CONCATENATE('[1]Access-Out'!E24,".",'[1]Access-Out'!G24)</f>
        <v>0033.0181</v>
      </c>
      <c r="E24" s="48" t="str">
        <f>+'[1]Access-Out'!F24</f>
        <v>PROGRAMA DE GESTAO E MANUTENCAO DO PODER JUDICIARIO</v>
      </c>
      <c r="F24" s="48" t="str">
        <f>+'[1]Access-Out'!H24</f>
        <v>APOSENTADORIAS E PENSOES CIVIS DA UNIAO</v>
      </c>
      <c r="G24" s="47" t="str">
        <f>IF('[1]Access-Out'!I24="1","F","S")</f>
        <v>S</v>
      </c>
      <c r="H24" s="47" t="str">
        <f>+'[1]Access-Out'!J24</f>
        <v>0156</v>
      </c>
      <c r="I24" s="48" t="str">
        <f>+'[1]Access-Out'!K24</f>
        <v>CONTRIB.DO SERV.PARA O PLANO SEG.SOC.SERV.PUB</v>
      </c>
      <c r="J24" s="47" t="str">
        <f>+'[1]Access-Out'!L24</f>
        <v>1</v>
      </c>
      <c r="K24" s="50"/>
      <c r="L24" s="50"/>
      <c r="M24" s="50"/>
      <c r="N24" s="50">
        <v>0</v>
      </c>
      <c r="O24" s="50"/>
      <c r="P24" s="52">
        <f>+'[1]Access-Out'!M24</f>
        <v>11627224.439999999</v>
      </c>
      <c r="Q24" s="52"/>
      <c r="R24" s="52">
        <f t="shared" si="0"/>
        <v>11627224.439999999</v>
      </c>
      <c r="S24" s="52">
        <f>'[1]Access-Out'!N24</f>
        <v>11627166</v>
      </c>
      <c r="T24" s="53">
        <f t="shared" si="1"/>
        <v>0.99999497386497516</v>
      </c>
      <c r="U24" s="52">
        <f>'[1]Access-Out'!O24</f>
        <v>11627166</v>
      </c>
      <c r="V24" s="53">
        <f t="shared" si="2"/>
        <v>0.99999497386497516</v>
      </c>
      <c r="W24" s="52">
        <f>'[1]Access-Out'!P24</f>
        <v>11627166</v>
      </c>
      <c r="X24" s="53">
        <f t="shared" si="3"/>
        <v>0.99999497386497516</v>
      </c>
    </row>
    <row r="25" spans="1:24" ht="30.75" customHeight="1" x14ac:dyDescent="0.2">
      <c r="A25" s="47" t="str">
        <f>+'[1]Access-Out'!A25</f>
        <v>12101</v>
      </c>
      <c r="B25" s="48" t="str">
        <f>+'[1]Access-Out'!B25</f>
        <v>JUSTICA FEDERAL DE PRIMEIRO GRAU</v>
      </c>
      <c r="C25" s="47" t="str">
        <f>+CONCATENATE('[1]Access-Out'!C25,".",'[1]Access-Out'!D25)</f>
        <v>09.272</v>
      </c>
      <c r="D25" s="47" t="str">
        <f>+CONCATENATE('[1]Access-Out'!E25,".",'[1]Access-Out'!G25)</f>
        <v>0033.0181</v>
      </c>
      <c r="E25" s="48" t="str">
        <f>+'[1]Access-Out'!F25</f>
        <v>PROGRAMA DE GESTAO E MANUTENCAO DO PODER JUDICIARIO</v>
      </c>
      <c r="F25" s="48" t="str">
        <f>+'[1]Access-Out'!H25</f>
        <v>APOSENTADORIAS E PENSOES CIVIS DA UNIAO</v>
      </c>
      <c r="G25" s="47" t="str">
        <f>IF('[1]Access-Out'!I25="1","F","S")</f>
        <v>S</v>
      </c>
      <c r="H25" s="47" t="str">
        <f>+'[1]Access-Out'!J25</f>
        <v>0169</v>
      </c>
      <c r="I25" s="48" t="str">
        <f>+'[1]Access-Out'!K25</f>
        <v>CONTR.PATRONAL PARA O PLANO SEG.SOC.SERV.PUB.</v>
      </c>
      <c r="J25" s="47" t="str">
        <f>+'[1]Access-Out'!L25</f>
        <v>1</v>
      </c>
      <c r="K25" s="50"/>
      <c r="L25" s="50"/>
      <c r="M25" s="50"/>
      <c r="N25" s="50">
        <v>0</v>
      </c>
      <c r="O25" s="50"/>
      <c r="P25" s="52">
        <f>+'[1]Access-Out'!M25</f>
        <v>4812147.62</v>
      </c>
      <c r="Q25" s="52"/>
      <c r="R25" s="52">
        <f t="shared" si="0"/>
        <v>4812147.62</v>
      </c>
      <c r="S25" s="52">
        <f>'[1]Access-Out'!N25</f>
        <v>4812147.62</v>
      </c>
      <c r="T25" s="53">
        <f t="shared" si="1"/>
        <v>1</v>
      </c>
      <c r="U25" s="52">
        <f>'[1]Access-Out'!O25</f>
        <v>4812147.62</v>
      </c>
      <c r="V25" s="53">
        <f t="shared" si="2"/>
        <v>1</v>
      </c>
      <c r="W25" s="52">
        <f>'[1]Access-Out'!P25</f>
        <v>4779979.84</v>
      </c>
      <c r="X25" s="53">
        <f t="shared" si="3"/>
        <v>0.99331529650788219</v>
      </c>
    </row>
    <row r="26" spans="1:24" ht="30.75" customHeight="1" x14ac:dyDescent="0.2">
      <c r="A26" s="47" t="str">
        <f>+'[1]Access-Out'!A26</f>
        <v>12101</v>
      </c>
      <c r="B26" s="48" t="str">
        <f>+'[1]Access-Out'!B26</f>
        <v>JUSTICA FEDERAL DE PRIMEIRO GRAU</v>
      </c>
      <c r="C26" s="47" t="str">
        <f>+CONCATENATE('[1]Access-Out'!C26,".",'[1]Access-Out'!D26)</f>
        <v>28.846</v>
      </c>
      <c r="D26" s="47" t="str">
        <f>+CONCATENATE('[1]Access-Out'!E26,".",'[1]Access-Out'!G26)</f>
        <v>0909.00S6</v>
      </c>
      <c r="E26" s="48" t="str">
        <f>+'[1]Access-Out'!F26</f>
        <v>OPERACOES ESPECIAIS: OUTROS ENCARGOS ESPECIAIS</v>
      </c>
      <c r="F26" s="48" t="str">
        <f>+'[1]Access-Out'!H26</f>
        <v>BENEFICIO ESPECIAL E DEMAIS COMPLEMENTACOES DE APOSENTADORIA</v>
      </c>
      <c r="G26" s="47" t="str">
        <f>IF('[1]Access-Out'!I26="1","F","S")</f>
        <v>S</v>
      </c>
      <c r="H26" s="47" t="str">
        <f>+'[1]Access-Out'!J26</f>
        <v>0100</v>
      </c>
      <c r="I26" s="48" t="str">
        <f>+'[1]Access-Out'!K26</f>
        <v>RECURSOS PRIMARIOS DE LIVRE APLICACAO</v>
      </c>
      <c r="J26" s="47" t="str">
        <f>+'[1]Access-Out'!L26</f>
        <v>1</v>
      </c>
      <c r="K26" s="50"/>
      <c r="L26" s="50"/>
      <c r="M26" s="50"/>
      <c r="N26" s="50">
        <v>0</v>
      </c>
      <c r="O26" s="50"/>
      <c r="P26" s="52">
        <f>+'[1]Access-Out'!M26</f>
        <v>63953.5</v>
      </c>
      <c r="Q26" s="52"/>
      <c r="R26" s="52">
        <f t="shared" si="0"/>
        <v>63953.5</v>
      </c>
      <c r="S26" s="52">
        <f>'[1]Access-Out'!N26</f>
        <v>63953.5</v>
      </c>
      <c r="T26" s="53">
        <f t="shared" si="1"/>
        <v>1</v>
      </c>
      <c r="U26" s="52">
        <f>'[1]Access-Out'!O26</f>
        <v>63953.5</v>
      </c>
      <c r="V26" s="53">
        <f t="shared" si="2"/>
        <v>1</v>
      </c>
      <c r="W26" s="52">
        <f>'[1]Access-Out'!P26</f>
        <v>63953.5</v>
      </c>
      <c r="X26" s="53">
        <f t="shared" si="3"/>
        <v>1</v>
      </c>
    </row>
    <row r="27" spans="1:24" ht="30.75" customHeight="1" thickBot="1" x14ac:dyDescent="0.25">
      <c r="A27" s="47" t="str">
        <f>+'[1]Access-Out'!A27</f>
        <v>40201</v>
      </c>
      <c r="B27" s="48" t="str">
        <f>+'[1]Access-Out'!B27</f>
        <v>INSTITUTO NACIONAL DO SEGURO SOCIAL - INSS</v>
      </c>
      <c r="C27" s="47" t="str">
        <f>+CONCATENATE('[1]Access-Out'!C27,".",'[1]Access-Out'!D27)</f>
        <v>28.846</v>
      </c>
      <c r="D27" s="47" t="str">
        <f>+CONCATENATE('[1]Access-Out'!E27,".",'[1]Access-Out'!G27)</f>
        <v>0901.00SA</v>
      </c>
      <c r="E27" s="48" t="str">
        <f>+'[1]Access-Out'!F27</f>
        <v>OPERACOES ESPECIAIS: CUMPRIMENTO DE SENTENCAS JUDICIAIS</v>
      </c>
      <c r="F27" s="48" t="str">
        <f>+'[1]Access-Out'!H27</f>
        <v>PAGAMENTO DE HONORARIOS PERICIAIS NAS ACOES EM QUE O INSS FI</v>
      </c>
      <c r="G27" s="47" t="str">
        <f>IF('[1]Access-Out'!I27="1","F","S")</f>
        <v>S</v>
      </c>
      <c r="H27" s="47" t="str">
        <f>+'[1]Access-Out'!J27</f>
        <v>0300</v>
      </c>
      <c r="I27" s="48" t="str">
        <f>+'[1]Access-Out'!K27</f>
        <v>RECURSOS PRIMARIOS DE LIVRE APLICACAO</v>
      </c>
      <c r="J27" s="47" t="str">
        <f>+'[1]Access-Out'!L27</f>
        <v>3</v>
      </c>
      <c r="K27" s="50"/>
      <c r="L27" s="50"/>
      <c r="M27" s="50"/>
      <c r="N27" s="50">
        <v>0</v>
      </c>
      <c r="O27" s="50"/>
      <c r="P27" s="52">
        <f>+'[1]Access-Out'!M27</f>
        <v>1900719</v>
      </c>
      <c r="Q27" s="52"/>
      <c r="R27" s="52">
        <f t="shared" si="0"/>
        <v>1900719</v>
      </c>
      <c r="S27" s="52">
        <f>'[1]Access-Out'!N27</f>
        <v>1678958.72</v>
      </c>
      <c r="T27" s="53">
        <f t="shared" si="1"/>
        <v>0.88332821421788277</v>
      </c>
      <c r="U27" s="52">
        <f>'[1]Access-Out'!O27</f>
        <v>1675988.41</v>
      </c>
      <c r="V27" s="53">
        <f t="shared" si="2"/>
        <v>0.88176548453506276</v>
      </c>
      <c r="W27" s="52">
        <f>'[1]Access-Out'!P27</f>
        <v>1573945.43</v>
      </c>
      <c r="X27" s="53">
        <f t="shared" si="3"/>
        <v>0.82807896906381218</v>
      </c>
    </row>
    <row r="28" spans="1:24" ht="28.5" customHeight="1" thickBot="1" x14ac:dyDescent="0.25">
      <c r="A28" s="14" t="s">
        <v>48</v>
      </c>
      <c r="B28" s="54"/>
      <c r="C28" s="54"/>
      <c r="D28" s="54"/>
      <c r="E28" s="54"/>
      <c r="F28" s="54"/>
      <c r="G28" s="54"/>
      <c r="H28" s="54"/>
      <c r="I28" s="54"/>
      <c r="J28" s="15"/>
      <c r="K28" s="55">
        <v>0</v>
      </c>
      <c r="L28" s="55">
        <v>0</v>
      </c>
      <c r="M28" s="55">
        <v>0</v>
      </c>
      <c r="N28" s="55">
        <v>0</v>
      </c>
      <c r="O28" s="55">
        <v>0</v>
      </c>
      <c r="P28" s="56">
        <f>SUM(P10:P27)</f>
        <v>127440752.84</v>
      </c>
      <c r="Q28" s="56">
        <f>SUM(Q10:Q27)</f>
        <v>0</v>
      </c>
      <c r="R28" s="56">
        <f>SUM(R10:R27)</f>
        <v>127440752.84</v>
      </c>
      <c r="S28" s="56">
        <f>SUM(S10:S27)</f>
        <v>123893484.07000001</v>
      </c>
      <c r="T28" s="57">
        <f t="shared" si="1"/>
        <v>0.97216534985120862</v>
      </c>
      <c r="U28" s="56">
        <f>SUM(U10:U27)</f>
        <v>117479159.2</v>
      </c>
      <c r="V28" s="57">
        <f t="shared" si="2"/>
        <v>0.92183353112715338</v>
      </c>
      <c r="W28" s="56">
        <f>SUM(W10:W27)</f>
        <v>117100812.36000001</v>
      </c>
      <c r="X28" s="57">
        <f t="shared" si="3"/>
        <v>0.91886472537570751</v>
      </c>
    </row>
    <row r="29" spans="1:24" ht="28.5" customHeight="1" x14ac:dyDescent="0.2">
      <c r="A29" s="2" t="s">
        <v>49</v>
      </c>
      <c r="B29" s="2"/>
      <c r="C29" s="2"/>
      <c r="D29" s="2"/>
      <c r="E29" s="2"/>
      <c r="F29" s="2"/>
      <c r="G29" s="2"/>
      <c r="H29" s="3"/>
      <c r="I29" s="3"/>
      <c r="J29" s="3"/>
      <c r="K29" s="2"/>
      <c r="L29" s="2"/>
      <c r="M29" s="2"/>
      <c r="N29" s="2"/>
      <c r="O29" s="2"/>
      <c r="P29" s="2"/>
      <c r="Q29" s="2"/>
      <c r="R29" s="2"/>
      <c r="S29" s="2"/>
      <c r="T29" s="2"/>
      <c r="U29" s="4"/>
      <c r="V29" s="2"/>
      <c r="W29" s="4"/>
      <c r="X29" s="2"/>
    </row>
    <row r="30" spans="1:24" ht="28.5" customHeight="1" x14ac:dyDescent="0.2">
      <c r="A30" s="2" t="s">
        <v>50</v>
      </c>
      <c r="B30" s="58"/>
      <c r="C30" s="2"/>
      <c r="D30" s="2"/>
      <c r="E30" s="2"/>
      <c r="F30" s="2"/>
      <c r="G30" s="2"/>
      <c r="H30" s="3"/>
      <c r="I30" s="3"/>
      <c r="J30" s="3"/>
      <c r="K30" s="2"/>
      <c r="L30" s="2"/>
      <c r="M30" s="2"/>
      <c r="N30" s="2"/>
      <c r="O30" s="2"/>
      <c r="P30" s="2"/>
      <c r="Q30" s="2"/>
      <c r="R30" s="2"/>
      <c r="S30" s="2"/>
      <c r="T30" s="2"/>
      <c r="U30" s="4"/>
      <c r="V30" s="2"/>
      <c r="W30" s="4"/>
      <c r="X30" s="2"/>
    </row>
  </sheetData>
  <mergeCells count="17">
    <mergeCell ref="A28:J28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19685039370078741" right="0.19685039370078741" top="0.98425196850393704" bottom="0.98425196850393704" header="0.51181102362204722" footer="0.51181102362204722"/>
  <pageSetup paperSize="9" scale="3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Out</vt:lpstr>
      <vt:lpstr>Out!Area_de_impressao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IRUELA BUSTOS</dc:creator>
  <cp:lastModifiedBy>DOUGLAS IRUELA BUSTOS</cp:lastModifiedBy>
  <dcterms:created xsi:type="dcterms:W3CDTF">2022-11-18T14:51:07Z</dcterms:created>
  <dcterms:modified xsi:type="dcterms:W3CDTF">2022-11-18T14:52:00Z</dcterms:modified>
</cp:coreProperties>
</file>