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3\Relatório Final - Publicações\02 - Fevereiro\Publicacao internet TRF\Anexo II\090015\"/>
    </mc:Choice>
  </mc:AlternateContent>
  <bookViews>
    <workbookView xWindow="0" yWindow="0" windowWidth="28800" windowHeight="11775"/>
  </bookViews>
  <sheets>
    <sheet name="Fev" sheetId="1" r:id="rId1"/>
  </sheets>
  <externalReferences>
    <externalReference r:id="rId2"/>
  </externalReferences>
  <definedNames>
    <definedName name="_xlnm.Print_Area" localSheetId="0">Fev!$A$1:$X$24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2" i="1" l="1"/>
  <c r="W21" i="1"/>
  <c r="U21" i="1"/>
  <c r="S21" i="1"/>
  <c r="P21" i="1"/>
  <c r="R21" i="1" s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P20" i="1"/>
  <c r="R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P19" i="1"/>
  <c r="R19" i="1" s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P18" i="1"/>
  <c r="R18" i="1" s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P17" i="1"/>
  <c r="R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P16" i="1"/>
  <c r="R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R15" i="1"/>
  <c r="V15" i="1" s="1"/>
  <c r="P15" i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P14" i="1"/>
  <c r="R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P13" i="1"/>
  <c r="R13" i="1" s="1"/>
  <c r="V13" i="1" s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P12" i="1"/>
  <c r="R12" i="1" s="1"/>
  <c r="J12" i="1"/>
  <c r="I12" i="1"/>
  <c r="H12" i="1"/>
  <c r="G12" i="1"/>
  <c r="F12" i="1"/>
  <c r="E12" i="1"/>
  <c r="D12" i="1"/>
  <c r="C12" i="1"/>
  <c r="B12" i="1"/>
  <c r="A12" i="1"/>
  <c r="W11" i="1"/>
  <c r="W22" i="1" s="1"/>
  <c r="U11" i="1"/>
  <c r="S11" i="1"/>
  <c r="P11" i="1"/>
  <c r="R11" i="1" s="1"/>
  <c r="V11" i="1" s="1"/>
  <c r="J11" i="1"/>
  <c r="I11" i="1"/>
  <c r="H11" i="1"/>
  <c r="G11" i="1"/>
  <c r="F11" i="1"/>
  <c r="E11" i="1"/>
  <c r="D11" i="1"/>
  <c r="C11" i="1"/>
  <c r="B11" i="1"/>
  <c r="A11" i="1"/>
  <c r="W10" i="1"/>
  <c r="U10" i="1"/>
  <c r="U22" i="1" s="1"/>
  <c r="S10" i="1"/>
  <c r="P10" i="1"/>
  <c r="N10" i="1"/>
  <c r="J10" i="1"/>
  <c r="I10" i="1"/>
  <c r="H10" i="1"/>
  <c r="G10" i="1"/>
  <c r="F10" i="1"/>
  <c r="E10" i="1"/>
  <c r="D10" i="1"/>
  <c r="C10" i="1"/>
  <c r="B10" i="1"/>
  <c r="A10" i="1"/>
  <c r="R10" i="1" l="1"/>
  <c r="X10" i="1"/>
  <c r="T10" i="1"/>
  <c r="V10" i="1"/>
  <c r="R22" i="1"/>
  <c r="X16" i="1"/>
  <c r="T16" i="1"/>
  <c r="V16" i="1"/>
  <c r="X18" i="1"/>
  <c r="T18" i="1"/>
  <c r="V18" i="1"/>
  <c r="X20" i="1"/>
  <c r="T20" i="1"/>
  <c r="V20" i="1"/>
  <c r="X12" i="1"/>
  <c r="T12" i="1"/>
  <c r="V12" i="1"/>
  <c r="V19" i="1"/>
  <c r="X19" i="1"/>
  <c r="T19" i="1"/>
  <c r="V17" i="1"/>
  <c r="X17" i="1"/>
  <c r="T17" i="1"/>
  <c r="V21" i="1"/>
  <c r="X21" i="1"/>
  <c r="T21" i="1"/>
  <c r="X14" i="1"/>
  <c r="T14" i="1"/>
  <c r="V14" i="1"/>
  <c r="X11" i="1"/>
  <c r="T11" i="1"/>
  <c r="T13" i="1"/>
  <c r="X13" i="1"/>
  <c r="T15" i="1"/>
  <c r="X15" i="1"/>
  <c r="S22" i="1"/>
  <c r="P22" i="1"/>
  <c r="X22" i="1" l="1"/>
  <c r="T22" i="1"/>
  <c r="V22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<sst xmlns="http://schemas.openxmlformats.org/spreadsheetml/2006/main" count="55" uniqueCount="51">
  <si>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</si>
  <si>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</si>
  <si>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</si>
  <si>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</si>
  <si>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090015 - SEÇÃO JUDICIÁRIA DE MATO GROSSO DO SUL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</si>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</sst>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6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4" fillId="0" borderId="0" xfId="0" applyFont="1" applyAlignment="1"/>
    <xf numFmtId="0" fontId="2" fillId="0" borderId="0" xfId="0" applyFont="1"/>
    <xf numFmtId="165" fontId="2" fillId="0" borderId="0" xfId="0" applyNumberFormat="1" applyFont="1" applyAlignment="1">
      <alignment horizontal="left"/>
    </xf>
    <xf numFmtId="165" fontId="2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2" fillId="0" borderId="21" xfId="2" applyNumberFormat="1" applyFont="1" applyFill="1" applyBorder="1" applyAlignment="1">
      <alignment horizontal="center" vertical="center" wrapText="1"/>
    </xf>
    <xf numFmtId="0" fontId="2" fillId="0" borderId="4" xfId="2" applyNumberFormat="1" applyFont="1" applyFill="1" applyBorder="1" applyAlignment="1">
      <alignment horizontal="left" vertical="center" wrapText="1"/>
    </xf>
    <xf numFmtId="0" fontId="2" fillId="0" borderId="4" xfId="2" applyNumberFormat="1" applyFont="1" applyFill="1" applyBorder="1" applyAlignment="1">
      <alignment horizontal="center" vertical="center" wrapText="1"/>
    </xf>
    <xf numFmtId="0" fontId="2" fillId="0" borderId="22" xfId="2" applyNumberFormat="1" applyFont="1" applyFill="1" applyBorder="1" applyAlignment="1">
      <alignment vertical="center" wrapText="1"/>
    </xf>
    <xf numFmtId="0" fontId="2" fillId="0" borderId="21" xfId="2" applyNumberFormat="1" applyFont="1" applyFill="1" applyBorder="1" applyAlignment="1">
      <alignment vertical="center" wrapText="1"/>
    </xf>
    <xf numFmtId="166" fontId="5" fillId="0" borderId="21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6" fontId="2" fillId="0" borderId="4" xfId="4" applyNumberFormat="1" applyFont="1" applyBorder="1" applyAlignment="1">
      <alignment horizontal="right" vertical="center"/>
    </xf>
    <xf numFmtId="164" fontId="2" fillId="0" borderId="4" xfId="3" applyNumberFormat="1" applyFont="1" applyBorder="1" applyAlignment="1">
      <alignment horizontal="right" vertical="center"/>
    </xf>
    <xf numFmtId="0" fontId="2" fillId="0" borderId="24" xfId="2" applyNumberFormat="1" applyFont="1" applyFill="1" applyBorder="1" applyAlignment="1">
      <alignment horizontal="center" vertical="center" wrapText="1"/>
    </xf>
    <xf numFmtId="0" fontId="2" fillId="0" borderId="24" xfId="2" applyNumberFormat="1" applyFont="1" applyFill="1" applyBorder="1" applyAlignment="1">
      <alignment horizontal="left" vertical="center" wrapText="1"/>
    </xf>
    <xf numFmtId="0" fontId="2" fillId="0" borderId="25" xfId="2" applyNumberFormat="1" applyFont="1" applyFill="1" applyBorder="1" applyAlignment="1">
      <alignment horizontal="left" vertical="center" wrapText="1"/>
    </xf>
    <xf numFmtId="166" fontId="5" fillId="0" borderId="24" xfId="4" applyNumberFormat="1" applyFont="1" applyBorder="1" applyAlignment="1">
      <alignment horizontal="right" vertical="center"/>
    </xf>
    <xf numFmtId="166" fontId="5" fillId="0" borderId="25" xfId="4" applyNumberFormat="1" applyFont="1" applyBorder="1" applyAlignment="1">
      <alignment horizontal="right" vertical="center"/>
    </xf>
    <xf numFmtId="166" fontId="2" fillId="0" borderId="24" xfId="4" applyNumberFormat="1" applyFont="1" applyBorder="1" applyAlignment="1">
      <alignment horizontal="right" vertical="center"/>
    </xf>
    <xf numFmtId="164" fontId="2" fillId="0" borderId="24" xfId="3" applyNumberFormat="1" applyFont="1" applyBorder="1" applyAlignment="1">
      <alignment horizontal="right" vertical="center"/>
    </xf>
    <xf numFmtId="0" fontId="5" fillId="0" borderId="26" xfId="2" applyFont="1" applyFill="1" applyBorder="1" applyAlignment="1">
      <alignment horizontal="center" vertical="center" wrapText="1"/>
    </xf>
    <xf numFmtId="166" fontId="5" fillId="0" borderId="27" xfId="4" applyNumberFormat="1" applyFont="1" applyFill="1" applyBorder="1" applyAlignment="1">
      <alignment horizontal="center" vertical="center" wrapText="1"/>
    </xf>
    <xf numFmtId="166" fontId="2" fillId="0" borderId="27" xfId="4" applyNumberFormat="1" applyFont="1" applyFill="1" applyBorder="1" applyAlignment="1">
      <alignment horizontal="right" vertical="center" wrapText="1"/>
    </xf>
    <xf numFmtId="164" fontId="2" fillId="0" borderId="27" xfId="3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164" fontId="2" fillId="0" borderId="0" xfId="1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Border="1" applyAlignment="1">
      <alignment vertical="center"/>
    </xf>
  </cellXfs>
  <cellStyles count="5">
    <cellStyle name="Normal" xfId="0" builtinId="0"/>
    <cellStyle name="Normal 2 8" xfId="2"/>
    <cellStyle name="Porcentagem 11" xfId="1"/>
    <cellStyle name="Porcentagem 2" xfId="3"/>
    <cellStyle name="Vírgul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3/Relat&#243;rio%20Final%20-%20Publica&#231;&#245;es/Anexo%20II%20-%20Transparencia%20Mensal%202023%20-%20SJ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  <sheetName val="plan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0">
          <cell r="A10" t="str">
            <v>12101</v>
          </cell>
          <cell r="B10" t="str">
            <v>JUSTICA FEDERAL DE PRIMEIRO GRAU</v>
          </cell>
          <cell r="C10" t="str">
            <v>02</v>
          </cell>
          <cell r="D10" t="str">
            <v>061</v>
          </cell>
          <cell r="E10" t="str">
            <v>0033</v>
          </cell>
          <cell r="F10" t="str">
            <v>PROGRAMA DE GESTAO E MANUTENCAO DO PODER JUDICIARIO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1000</v>
          </cell>
          <cell r="K10" t="str">
            <v>RECURSOS LIVRES DA UNIAO</v>
          </cell>
          <cell r="L10" t="str">
            <v>3</v>
          </cell>
          <cell r="M10">
            <v>53706</v>
          </cell>
          <cell r="N10">
            <v>53621.88</v>
          </cell>
          <cell r="O10">
            <v>53621.73</v>
          </cell>
          <cell r="P10">
            <v>40431.99</v>
          </cell>
        </row>
        <row r="11">
          <cell r="A11" t="str">
            <v>12101</v>
          </cell>
          <cell r="B11" t="str">
            <v>JUSTICA FEDERAL DE PRIMEIRO GRAU</v>
          </cell>
          <cell r="C11" t="str">
            <v>02</v>
          </cell>
          <cell r="D11" t="str">
            <v>061</v>
          </cell>
          <cell r="E11" t="str">
            <v>0033</v>
          </cell>
          <cell r="F11" t="str">
            <v>PROGRAMA DE GESTAO E MANUTENCAO DO PODER JUDICIARIO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1000</v>
          </cell>
          <cell r="K11" t="str">
            <v>RECURSOS LIVRES DA UNIAO</v>
          </cell>
          <cell r="L11" t="str">
            <v>4</v>
          </cell>
          <cell r="M11">
            <v>2480000</v>
          </cell>
          <cell r="N11">
            <v>17576.7</v>
          </cell>
          <cell r="O11">
            <v>8096.7</v>
          </cell>
          <cell r="P11">
            <v>8096.7</v>
          </cell>
        </row>
        <row r="12">
          <cell r="A12" t="str">
            <v>12101</v>
          </cell>
          <cell r="B12" t="str">
            <v>JUSTICA FEDERAL DE PRIMEIRO GRAU</v>
          </cell>
          <cell r="C12" t="str">
            <v>02</v>
          </cell>
          <cell r="D12" t="str">
            <v>061</v>
          </cell>
          <cell r="E12" t="str">
            <v>0033</v>
          </cell>
          <cell r="F12" t="str">
            <v>PROGRAMA DE GESTAO E MANUTENCAO DO PODER JUDICIARIO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1000</v>
          </cell>
          <cell r="K12" t="str">
            <v>RECURSOS LIVRES DA UNIAO</v>
          </cell>
          <cell r="L12" t="str">
            <v>3</v>
          </cell>
          <cell r="M12">
            <v>17910021</v>
          </cell>
          <cell r="N12">
            <v>11622326.48</v>
          </cell>
          <cell r="O12">
            <v>1193260.81</v>
          </cell>
          <cell r="P12">
            <v>1064824.3400000001</v>
          </cell>
        </row>
        <row r="13">
          <cell r="A13" t="str">
            <v>12101</v>
          </cell>
          <cell r="B13" t="str">
            <v>JUSTICA FEDERAL DE PRIMEIRO GRAU</v>
          </cell>
          <cell r="C13" t="str">
            <v>02</v>
          </cell>
          <cell r="D13" t="str">
            <v>122</v>
          </cell>
          <cell r="E13" t="str">
            <v>0033</v>
          </cell>
          <cell r="F13" t="str">
            <v>PROGRAMA DE GESTAO E MANUTENCAO DO PODER JUDICIARIO</v>
          </cell>
          <cell r="G13" t="str">
            <v>20TP</v>
          </cell>
          <cell r="H13" t="str">
            <v>ATIVOS CIVIS DA UNIAO</v>
          </cell>
          <cell r="I13" t="str">
            <v>1</v>
          </cell>
          <cell r="J13" t="str">
            <v>1000</v>
          </cell>
          <cell r="K13" t="str">
            <v>RECURSOS LIVRES DA UNIAO</v>
          </cell>
          <cell r="L13" t="str">
            <v>1</v>
          </cell>
          <cell r="M13">
            <v>15684323.800000001</v>
          </cell>
          <cell r="N13">
            <v>15684323.800000001</v>
          </cell>
          <cell r="O13">
            <v>15674718.300000001</v>
          </cell>
          <cell r="P13">
            <v>15539992.960000001</v>
          </cell>
        </row>
        <row r="14">
          <cell r="A14" t="str">
            <v>12101</v>
          </cell>
          <cell r="B14" t="str">
            <v>JUSTICA FEDERAL DE PRIMEIRO GRAU</v>
          </cell>
          <cell r="C14" t="str">
            <v>02</v>
          </cell>
          <cell r="D14" t="str">
            <v>122</v>
          </cell>
          <cell r="E14" t="str">
            <v>0033</v>
          </cell>
          <cell r="F14" t="str">
            <v>PROGRAMA DE GESTAO E MANUTENCAO DO PODER JUDICIARIO</v>
          </cell>
          <cell r="G14" t="str">
            <v>216H</v>
          </cell>
          <cell r="H14" t="str">
            <v>AJUDA DE CUSTO PARA MORADIA OU AUXILIO-MORADIA A AGENTES PUB</v>
          </cell>
          <cell r="I14" t="str">
            <v>1</v>
          </cell>
          <cell r="J14" t="str">
            <v>1000</v>
          </cell>
          <cell r="K14" t="str">
            <v>RECURSOS LIVRES DA UNIAO</v>
          </cell>
          <cell r="L14" t="str">
            <v>3</v>
          </cell>
          <cell r="M14">
            <v>240000</v>
          </cell>
          <cell r="N14">
            <v>204205.5</v>
          </cell>
          <cell r="O14">
            <v>20222</v>
          </cell>
          <cell r="P14">
            <v>20222</v>
          </cell>
        </row>
        <row r="15">
          <cell r="A15" t="str">
            <v>12101</v>
          </cell>
          <cell r="B15" t="str">
            <v>JUSTICA FEDERAL DE PRIMEIRO GRAU</v>
          </cell>
          <cell r="C15" t="str">
            <v>02</v>
          </cell>
          <cell r="D15" t="str">
            <v>331</v>
          </cell>
          <cell r="E15" t="str">
            <v>0033</v>
          </cell>
          <cell r="F15" t="str">
            <v>PROGRAMA DE GESTAO E MANUTENCAO DO PODER JUDICIARIO</v>
          </cell>
          <cell r="G15" t="str">
            <v>2004</v>
          </cell>
          <cell r="H15" t="str">
            <v>ASSISTENCIA MEDICA E ODONTOLOGICA AOS SERVIDORES CIVIS, EMPR</v>
          </cell>
          <cell r="I15" t="str">
            <v>2</v>
          </cell>
          <cell r="J15" t="str">
            <v>1000</v>
          </cell>
          <cell r="K15" t="str">
            <v>RECURSOS LIVRES DA UNIAO</v>
          </cell>
          <cell r="L15" t="str">
            <v>3</v>
          </cell>
          <cell r="M15">
            <v>5937564</v>
          </cell>
          <cell r="N15">
            <v>5406400</v>
          </cell>
          <cell r="O15">
            <v>388340.06</v>
          </cell>
          <cell r="P15">
            <v>388340.06</v>
          </cell>
        </row>
        <row r="16">
          <cell r="A16" t="str">
            <v>12101</v>
          </cell>
          <cell r="B16" t="str">
            <v>JUSTICA FEDERAL DE PRIMEIRO GRAU</v>
          </cell>
          <cell r="C16" t="str">
            <v>02</v>
          </cell>
          <cell r="D16" t="str">
            <v>331</v>
          </cell>
          <cell r="E16" t="str">
            <v>0033</v>
          </cell>
          <cell r="F16" t="str">
            <v>PROGRAMA DE GESTAO E MANUTENCAO DO PODER JUDICIARIO</v>
          </cell>
          <cell r="G16" t="str">
            <v>212B</v>
          </cell>
          <cell r="H16" t="str">
            <v>BENEFICIOS OBRIGATORIOS AOS SERVIDORES CIVIS, EMPREGADOS, MI</v>
          </cell>
          <cell r="I16" t="str">
            <v>1</v>
          </cell>
          <cell r="J16" t="str">
            <v>1000</v>
          </cell>
          <cell r="K16" t="str">
            <v>RECURSOS LIVRES DA UNIAO</v>
          </cell>
          <cell r="L16" t="str">
            <v>3</v>
          </cell>
          <cell r="M16">
            <v>4372871.25</v>
          </cell>
          <cell r="N16">
            <v>4362871.25</v>
          </cell>
          <cell r="O16">
            <v>747269.47</v>
          </cell>
          <cell r="P16">
            <v>747269.47</v>
          </cell>
        </row>
        <row r="17">
          <cell r="A17" t="str">
            <v>12101</v>
          </cell>
          <cell r="B17" t="str">
            <v>JUSTICA FEDERAL DE PRIMEIRO GRAU</v>
          </cell>
          <cell r="C17" t="str">
            <v>02</v>
          </cell>
          <cell r="D17" t="str">
            <v>846</v>
          </cell>
          <cell r="E17" t="str">
            <v>0033</v>
          </cell>
          <cell r="F17" t="str">
            <v>PROGRAMA DE GESTAO E MANUTENCAO DO PODER JUDICIARIO</v>
          </cell>
          <cell r="G17" t="str">
            <v>09HB</v>
          </cell>
          <cell r="H17" t="str">
            <v>CONTRIBUICAO DA UNIAO, DE SUAS AUTARQUIAS E FUNDACOES PARA O</v>
          </cell>
          <cell r="I17" t="str">
            <v>1</v>
          </cell>
          <cell r="J17" t="str">
            <v>1000</v>
          </cell>
          <cell r="K17" t="str">
            <v>RECURSOS LIVRES DA UNIAO</v>
          </cell>
          <cell r="L17" t="str">
            <v>1</v>
          </cell>
          <cell r="M17">
            <v>2319110.6</v>
          </cell>
          <cell r="N17">
            <v>2319110.6</v>
          </cell>
          <cell r="O17">
            <v>2319110.6</v>
          </cell>
          <cell r="P17">
            <v>2319110.6</v>
          </cell>
        </row>
        <row r="18">
          <cell r="A18" t="str">
            <v>12101</v>
          </cell>
          <cell r="B18" t="str">
            <v>JUSTICA FEDERAL DE PRIMEIRO GRAU</v>
          </cell>
          <cell r="C18" t="str">
            <v>09</v>
          </cell>
          <cell r="D18" t="str">
            <v>272</v>
          </cell>
          <cell r="E18" t="str">
            <v>0033</v>
          </cell>
          <cell r="F18" t="str">
            <v>PROGRAMA DE GESTAO E MANUTENCAO DO PODER JUDICIARIO</v>
          </cell>
          <cell r="G18" t="str">
            <v>0181</v>
          </cell>
          <cell r="H18" t="str">
            <v>APOSENTADORIAS E PENSOES CIVIS DA UNIAO</v>
          </cell>
          <cell r="I18" t="str">
            <v>2</v>
          </cell>
          <cell r="J18" t="str">
            <v>1056</v>
          </cell>
          <cell r="K18" t="str">
            <v>BENEFICIOS DO RPPS DA UNIAO</v>
          </cell>
          <cell r="L18" t="str">
            <v>1</v>
          </cell>
          <cell r="M18">
            <v>4050553.43</v>
          </cell>
          <cell r="N18">
            <v>4050553.43</v>
          </cell>
          <cell r="O18">
            <v>4050553.43</v>
          </cell>
          <cell r="P18">
            <v>4019510.84</v>
          </cell>
        </row>
        <row r="19">
          <cell r="A19" t="str">
            <v>12101</v>
          </cell>
          <cell r="B19" t="str">
            <v>JUSTICA FEDERAL DE PRIMEIRO GRAU</v>
          </cell>
          <cell r="C19" t="str">
            <v>28</v>
          </cell>
          <cell r="D19" t="str">
            <v>846</v>
          </cell>
          <cell r="E19" t="str">
            <v>0909</v>
          </cell>
          <cell r="F19" t="str">
            <v>OPERACOES ESPECIAIS: OUTROS ENCARGOS ESPECIAIS</v>
          </cell>
          <cell r="G19" t="str">
            <v>00S6</v>
          </cell>
          <cell r="H19" t="str">
            <v>BENEFICIO ESPECIAL E DEMAIS COMPLEMENTACOES DE APOSENTADORIA</v>
          </cell>
          <cell r="I19" t="str">
            <v>1</v>
          </cell>
          <cell r="J19" t="str">
            <v>1000</v>
          </cell>
          <cell r="K19" t="str">
            <v>RECURSOS LIVRES DA UNIAO</v>
          </cell>
          <cell r="L19" t="str">
            <v>1</v>
          </cell>
          <cell r="M19">
            <v>13169.94</v>
          </cell>
          <cell r="N19">
            <v>13169.94</v>
          </cell>
          <cell r="O19">
            <v>13169.94</v>
          </cell>
          <cell r="P19">
            <v>13169.94</v>
          </cell>
        </row>
        <row r="20">
          <cell r="A20" t="str">
            <v>33201</v>
          </cell>
          <cell r="B20" t="str">
            <v>INSTITUTO NACIONAL DO SEGURO SOCIAL</v>
          </cell>
          <cell r="C20" t="str">
            <v>28</v>
          </cell>
          <cell r="D20" t="str">
            <v>846</v>
          </cell>
          <cell r="E20" t="str">
            <v>0901</v>
          </cell>
          <cell r="F20" t="str">
            <v>OPERACOES ESPECIAIS: CUMPRIMENTO DE SENTENCAS JUDICIAIS</v>
          </cell>
          <cell r="G20" t="str">
            <v>00SA</v>
          </cell>
          <cell r="H20" t="str">
            <v>PAGAMENTO DE HONORARIOS PERICIAIS NAS ACOES EM QUE O INSS FI</v>
          </cell>
          <cell r="I20" t="str">
            <v>2</v>
          </cell>
          <cell r="J20" t="str">
            <v>1000</v>
          </cell>
          <cell r="K20" t="str">
            <v>RECURSOS LIVRES DA UNIAO</v>
          </cell>
          <cell r="L20" t="str">
            <v>3</v>
          </cell>
          <cell r="M20">
            <v>341167</v>
          </cell>
          <cell r="N20">
            <v>341113.51</v>
          </cell>
          <cell r="O20">
            <v>341113.49</v>
          </cell>
          <cell r="P20">
            <v>266614.03000000003</v>
          </cell>
        </row>
        <row r="21">
          <cell r="A21" t="str">
            <v>40201</v>
          </cell>
          <cell r="B21" t="str">
            <v>INSTITUTO NACIONAL DO SEGURO SOCIAL - INSS</v>
          </cell>
          <cell r="C21" t="str">
            <v>28</v>
          </cell>
          <cell r="D21" t="str">
            <v>846</v>
          </cell>
          <cell r="E21" t="str">
            <v>0901</v>
          </cell>
          <cell r="F21" t="str">
            <v>OPERACOES ESPECIAIS: CUMPRIMENTO DE SENTENCAS JUDICIAIS</v>
          </cell>
          <cell r="G21" t="str">
            <v>00SA</v>
          </cell>
          <cell r="H21" t="str">
            <v>PAGAMENTO DE HONORARIOS PERICIAIS NAS ACOES EM QUE O INSS FI</v>
          </cell>
          <cell r="I21" t="str">
            <v>2</v>
          </cell>
          <cell r="J21" t="str">
            <v>1000</v>
          </cell>
          <cell r="K21" t="str">
            <v>RECURSOS LIVRES DA UNIAO</v>
          </cell>
          <cell r="L21" t="str">
            <v>3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4"/>
  <sheetViews>
    <sheetView showGridLines="0" tabSelected="1" view="pageBreakPreview" zoomScaleNormal="85" zoomScaleSheetLayoutView="100" workbookViewId="0"/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ht="18.75" customHeight="1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8.75" customHeight="1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8.75" customHeight="1" x14ac:dyDescent="0.2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8.75" customHeight="1" x14ac:dyDescent="0.2">
      <c r="A4" s="6" t="s">
        <v>5</v>
      </c>
      <c r="B4" s="7">
        <v>44958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18.75" customHeight="1" x14ac:dyDescent="0.2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8.75" customHeight="1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33" customHeight="1" thickBot="1" x14ac:dyDescent="0.25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33" customHeight="1" x14ac:dyDescent="0.2">
      <c r="A8" s="16" t="s">
        <v>15</v>
      </c>
      <c r="B8" s="17"/>
      <c r="C8" s="18" t="s">
        <v>16</v>
      </c>
      <c r="D8" s="18" t="s">
        <v>17</v>
      </c>
      <c r="E8" s="19" t="s">
        <v>18</v>
      </c>
      <c r="F8" s="20"/>
      <c r="G8" s="18" t="s">
        <v>19</v>
      </c>
      <c r="H8" s="21" t="s">
        <v>20</v>
      </c>
      <c r="I8" s="22"/>
      <c r="J8" s="18" t="s">
        <v>21</v>
      </c>
      <c r="K8" s="23"/>
      <c r="L8" s="24" t="s">
        <v>22</v>
      </c>
      <c r="M8" s="24" t="s">
        <v>23</v>
      </c>
      <c r="N8" s="23"/>
      <c r="O8" s="23"/>
      <c r="P8" s="25" t="s">
        <v>24</v>
      </c>
      <c r="Q8" s="25" t="s">
        <v>25</v>
      </c>
      <c r="R8" s="23"/>
      <c r="S8" s="26" t="s">
        <v>26</v>
      </c>
      <c r="T8" s="27" t="s">
        <v>27</v>
      </c>
      <c r="U8" s="26" t="s">
        <v>28</v>
      </c>
      <c r="V8" s="28" t="s">
        <v>27</v>
      </c>
      <c r="W8" s="29" t="s">
        <v>29</v>
      </c>
      <c r="X8" s="28" t="s">
        <v>27</v>
      </c>
    </row>
    <row r="9" spans="1:24" ht="33" customHeight="1" thickBot="1" x14ac:dyDescent="0.25">
      <c r="A9" s="30" t="s">
        <v>30</v>
      </c>
      <c r="B9" s="30" t="s">
        <v>31</v>
      </c>
      <c r="C9" s="31"/>
      <c r="D9" s="31"/>
      <c r="E9" s="32" t="s">
        <v>32</v>
      </c>
      <c r="F9" s="32" t="s">
        <v>33</v>
      </c>
      <c r="G9" s="31"/>
      <c r="H9" s="32" t="s">
        <v>30</v>
      </c>
      <c r="I9" s="32" t="s">
        <v>31</v>
      </c>
      <c r="J9" s="31"/>
      <c r="K9" s="30" t="s">
        <v>34</v>
      </c>
      <c r="L9" s="33" t="s">
        <v>35</v>
      </c>
      <c r="M9" s="33" t="s">
        <v>36</v>
      </c>
      <c r="N9" s="33" t="s">
        <v>37</v>
      </c>
      <c r="O9" s="33" t="s">
        <v>38</v>
      </c>
      <c r="P9" s="33" t="s">
        <v>39</v>
      </c>
      <c r="Q9" s="33" t="s">
        <v>40</v>
      </c>
      <c r="R9" s="30" t="s">
        <v>41</v>
      </c>
      <c r="S9" s="34" t="s">
        <v>42</v>
      </c>
      <c r="T9" s="35" t="s">
        <v>43</v>
      </c>
      <c r="U9" s="34" t="s">
        <v>44</v>
      </c>
      <c r="V9" s="35" t="s">
        <v>45</v>
      </c>
      <c r="W9" s="36" t="s">
        <v>46</v>
      </c>
      <c r="X9" s="35" t="s">
        <v>47</v>
      </c>
    </row>
    <row r="10" spans="1:24" ht="33" customHeight="1" x14ac:dyDescent="0.2">
      <c r="A10" s="37" t="str">
        <f>+'[1]Access-Fev'!A10</f>
        <v>12101</v>
      </c>
      <c r="B10" s="38" t="str">
        <f>+'[1]Access-Fev'!B10</f>
        <v>JUSTICA FEDERAL DE PRIMEIRO GRAU</v>
      </c>
      <c r="C10" s="39" t="str">
        <f>+CONCATENATE('[1]Access-Fev'!C10,".",'[1]Access-Fev'!D10)</f>
        <v>02.061</v>
      </c>
      <c r="D10" s="39" t="str">
        <f>+CONCATENATE('[1]Access-Fev'!E10,".",'[1]Access-Fev'!G10)</f>
        <v>0033.4224</v>
      </c>
      <c r="E10" s="38" t="str">
        <f>+'[1]Access-Fev'!F10</f>
        <v>PROGRAMA DE GESTAO E MANUTENCAO DO PODER JUDICIARIO</v>
      </c>
      <c r="F10" s="40" t="str">
        <f>+'[1]Access-Fev'!H10</f>
        <v>ASSISTENCIA JURIDICA A PESSOAS CARENTES</v>
      </c>
      <c r="G10" s="37" t="str">
        <f>IF('[1]Access-Fev'!I10="1","F","S")</f>
        <v>F</v>
      </c>
      <c r="H10" s="37" t="str">
        <f>+'[1]Access-Fev'!J10</f>
        <v>1000</v>
      </c>
      <c r="I10" s="41" t="str">
        <f>+'[1]Access-Fev'!K10</f>
        <v>RECURSOS LIVRES DA UNIAO</v>
      </c>
      <c r="J10" s="37" t="str">
        <f>+'[1]Access-Fev'!L10</f>
        <v>3</v>
      </c>
      <c r="K10" s="42"/>
      <c r="L10" s="43"/>
      <c r="M10" s="43"/>
      <c r="N10" s="44">
        <f>K10+L10-M10</f>
        <v>0</v>
      </c>
      <c r="O10" s="42"/>
      <c r="P10" s="45">
        <f>+'[1]Access-Fev'!M10</f>
        <v>53706</v>
      </c>
      <c r="Q10" s="45"/>
      <c r="R10" s="45">
        <f>N10-O10+P10+Q10</f>
        <v>53706</v>
      </c>
      <c r="S10" s="45">
        <f>+'[1]Access-Fev'!N10</f>
        <v>53621.88</v>
      </c>
      <c r="T10" s="46">
        <f>IF(R10&gt;0,S10/R10,0)</f>
        <v>0.99843369455926712</v>
      </c>
      <c r="U10" s="45">
        <f>+'[1]Access-Fev'!O10</f>
        <v>53621.73</v>
      </c>
      <c r="V10" s="46">
        <f>IF(R10&gt;0,U10/R10,0)</f>
        <v>0.99843090157524306</v>
      </c>
      <c r="W10" s="45">
        <f>+'[1]Access-Fev'!P10</f>
        <v>40431.99</v>
      </c>
      <c r="X10" s="46">
        <f>IF(R10&gt;0,W10/R10,0)</f>
        <v>0.75283934755893189</v>
      </c>
    </row>
    <row r="11" spans="1:24" ht="33" customHeight="1" x14ac:dyDescent="0.2">
      <c r="A11" s="47" t="str">
        <f>+'[1]Access-Fev'!A11</f>
        <v>12101</v>
      </c>
      <c r="B11" s="48" t="str">
        <f>+'[1]Access-Fev'!B11</f>
        <v>JUSTICA FEDERAL DE PRIMEIRO GRAU</v>
      </c>
      <c r="C11" s="47" t="str">
        <f>+CONCATENATE('[1]Access-Fev'!C11,".",'[1]Access-Fev'!D11)</f>
        <v>02.061</v>
      </c>
      <c r="D11" s="47" t="str">
        <f>+CONCATENATE('[1]Access-Fev'!E11,".",'[1]Access-Fev'!G11)</f>
        <v>0033.4257</v>
      </c>
      <c r="E11" s="48" t="str">
        <f>+'[1]Access-Fev'!F11</f>
        <v>PROGRAMA DE GESTAO E MANUTENCAO DO PODER JUDICIARIO</v>
      </c>
      <c r="F11" s="49" t="str">
        <f>+'[1]Access-Fev'!H11</f>
        <v>JULGAMENTO DE CAUSAS NA JUSTICA FEDERAL</v>
      </c>
      <c r="G11" s="47" t="str">
        <f>IF('[1]Access-Fev'!I11="1","F","S")</f>
        <v>F</v>
      </c>
      <c r="H11" s="47" t="str">
        <f>+'[1]Access-Fev'!J11</f>
        <v>1000</v>
      </c>
      <c r="I11" s="48" t="str">
        <f>+'[1]Access-Fev'!K11</f>
        <v>RECURSOS LIVRES DA UNIAO</v>
      </c>
      <c r="J11" s="47" t="str">
        <f>+'[1]Access-Fev'!L11</f>
        <v>4</v>
      </c>
      <c r="K11" s="50"/>
      <c r="L11" s="50"/>
      <c r="M11" s="50"/>
      <c r="N11" s="51">
        <v>0</v>
      </c>
      <c r="O11" s="50"/>
      <c r="P11" s="52">
        <f>+'[1]Access-Fev'!M11</f>
        <v>2480000</v>
      </c>
      <c r="Q11" s="52"/>
      <c r="R11" s="52">
        <f t="shared" ref="R11:R21" si="0">N11-O11+P11+Q11</f>
        <v>2480000</v>
      </c>
      <c r="S11" s="52">
        <f>+'[1]Access-Fev'!N11</f>
        <v>17576.7</v>
      </c>
      <c r="T11" s="53">
        <f t="shared" ref="T11:T22" si="1">IF(R11&gt;0,S11/R11,0)</f>
        <v>7.0873790322580647E-3</v>
      </c>
      <c r="U11" s="52">
        <f>+'[1]Access-Fev'!O11</f>
        <v>8096.7</v>
      </c>
      <c r="V11" s="53">
        <f t="shared" ref="V11:V22" si="2">IF(R11&gt;0,U11/R11,0)</f>
        <v>3.2647983870967741E-3</v>
      </c>
      <c r="W11" s="52">
        <f>+'[1]Access-Fev'!P11</f>
        <v>8096.7</v>
      </c>
      <c r="X11" s="53">
        <f t="shared" ref="X11:X22" si="3">IF(R11&gt;0,W11/R11,0)</f>
        <v>3.2647983870967741E-3</v>
      </c>
    </row>
    <row r="12" spans="1:24" ht="33" customHeight="1" x14ac:dyDescent="0.2">
      <c r="A12" s="47" t="str">
        <f>+'[1]Access-Fev'!A12</f>
        <v>12101</v>
      </c>
      <c r="B12" s="48" t="str">
        <f>+'[1]Access-Fev'!B12</f>
        <v>JUSTICA FEDERAL DE PRIMEIRO GRAU</v>
      </c>
      <c r="C12" s="47" t="str">
        <f>+CONCATENATE('[1]Access-Fev'!C12,".",'[1]Access-Fev'!D12)</f>
        <v>02.061</v>
      </c>
      <c r="D12" s="47" t="str">
        <f>+CONCATENATE('[1]Access-Fev'!E12,".",'[1]Access-Fev'!G12)</f>
        <v>0033.4257</v>
      </c>
      <c r="E12" s="48" t="str">
        <f>+'[1]Access-Fev'!F12</f>
        <v>PROGRAMA DE GESTAO E MANUTENCAO DO PODER JUDICIARIO</v>
      </c>
      <c r="F12" s="48" t="str">
        <f>+'[1]Access-Fev'!H12</f>
        <v>JULGAMENTO DE CAUSAS NA JUSTICA FEDERAL</v>
      </c>
      <c r="G12" s="47" t="str">
        <f>IF('[1]Access-Fev'!I12="1","F","S")</f>
        <v>F</v>
      </c>
      <c r="H12" s="47" t="str">
        <f>+'[1]Access-Fev'!J12</f>
        <v>1000</v>
      </c>
      <c r="I12" s="48" t="str">
        <f>+'[1]Access-Fev'!K12</f>
        <v>RECURSOS LIVRES DA UNIAO</v>
      </c>
      <c r="J12" s="47" t="str">
        <f>+'[1]Access-Fev'!L12</f>
        <v>3</v>
      </c>
      <c r="K12" s="52"/>
      <c r="L12" s="52"/>
      <c r="M12" s="52"/>
      <c r="N12" s="50">
        <v>0</v>
      </c>
      <c r="O12" s="52"/>
      <c r="P12" s="52">
        <f>+'[1]Access-Fev'!M12</f>
        <v>17910021</v>
      </c>
      <c r="Q12" s="52"/>
      <c r="R12" s="52">
        <f t="shared" si="0"/>
        <v>17910021</v>
      </c>
      <c r="S12" s="52">
        <f>+'[1]Access-Fev'!N12</f>
        <v>11622326.48</v>
      </c>
      <c r="T12" s="53">
        <f t="shared" si="1"/>
        <v>0.64892869081504712</v>
      </c>
      <c r="U12" s="52">
        <f>+'[1]Access-Fev'!O12</f>
        <v>1193260.81</v>
      </c>
      <c r="V12" s="53">
        <f t="shared" si="2"/>
        <v>6.6625316073052068E-2</v>
      </c>
      <c r="W12" s="52">
        <f>+'[1]Access-Fev'!P12</f>
        <v>1064824.3400000001</v>
      </c>
      <c r="X12" s="53">
        <f t="shared" si="3"/>
        <v>5.9454108959447902E-2</v>
      </c>
    </row>
    <row r="13" spans="1:24" ht="33" customHeight="1" x14ac:dyDescent="0.2">
      <c r="A13" s="47" t="str">
        <f>+'[1]Access-Fev'!A13</f>
        <v>12101</v>
      </c>
      <c r="B13" s="48" t="str">
        <f>+'[1]Access-Fev'!B13</f>
        <v>JUSTICA FEDERAL DE PRIMEIRO GRAU</v>
      </c>
      <c r="C13" s="47" t="str">
        <f>+CONCATENATE('[1]Access-Fev'!C13,".",'[1]Access-Fev'!D13)</f>
        <v>02.122</v>
      </c>
      <c r="D13" s="47" t="str">
        <f>+CONCATENATE('[1]Access-Fev'!E13,".",'[1]Access-Fev'!G13)</f>
        <v>0033.20TP</v>
      </c>
      <c r="E13" s="48" t="str">
        <f>+'[1]Access-Fev'!F13</f>
        <v>PROGRAMA DE GESTAO E MANUTENCAO DO PODER JUDICIARIO</v>
      </c>
      <c r="F13" s="48" t="str">
        <f>+'[1]Access-Fev'!H13</f>
        <v>ATIVOS CIVIS DA UNIAO</v>
      </c>
      <c r="G13" s="47" t="str">
        <f>IF('[1]Access-Fev'!I13="1","F","S")</f>
        <v>F</v>
      </c>
      <c r="H13" s="47" t="str">
        <f>+'[1]Access-Fev'!J13</f>
        <v>1000</v>
      </c>
      <c r="I13" s="48" t="str">
        <f>+'[1]Access-Fev'!K13</f>
        <v>RECURSOS LIVRES DA UNIAO</v>
      </c>
      <c r="J13" s="47" t="str">
        <f>+'[1]Access-Fev'!L13</f>
        <v>1</v>
      </c>
      <c r="K13" s="52"/>
      <c r="L13" s="52"/>
      <c r="M13" s="52"/>
      <c r="N13" s="50">
        <v>0</v>
      </c>
      <c r="O13" s="52"/>
      <c r="P13" s="52">
        <f>+'[1]Access-Fev'!M13</f>
        <v>15684323.800000001</v>
      </c>
      <c r="Q13" s="52"/>
      <c r="R13" s="52">
        <f t="shared" si="0"/>
        <v>15684323.800000001</v>
      </c>
      <c r="S13" s="52">
        <f>+'[1]Access-Fev'!N13</f>
        <v>15684323.800000001</v>
      </c>
      <c r="T13" s="53">
        <f t="shared" si="1"/>
        <v>1</v>
      </c>
      <c r="U13" s="52">
        <f>+'[1]Access-Fev'!O13</f>
        <v>15674718.300000001</v>
      </c>
      <c r="V13" s="53">
        <f t="shared" si="2"/>
        <v>0.99938757321498295</v>
      </c>
      <c r="W13" s="52">
        <f>+'[1]Access-Fev'!P13</f>
        <v>15539992.960000001</v>
      </c>
      <c r="X13" s="53">
        <f t="shared" si="3"/>
        <v>0.99079776458070834</v>
      </c>
    </row>
    <row r="14" spans="1:24" ht="33" customHeight="1" x14ac:dyDescent="0.2">
      <c r="A14" s="47" t="str">
        <f>+'[1]Access-Fev'!A14</f>
        <v>12101</v>
      </c>
      <c r="B14" s="48" t="str">
        <f>+'[1]Access-Fev'!B14</f>
        <v>JUSTICA FEDERAL DE PRIMEIRO GRAU</v>
      </c>
      <c r="C14" s="47" t="str">
        <f>+CONCATENATE('[1]Access-Fev'!C14,".",'[1]Access-Fev'!D14)</f>
        <v>02.122</v>
      </c>
      <c r="D14" s="47" t="str">
        <f>+CONCATENATE('[1]Access-Fev'!E14,".",'[1]Access-Fev'!G14)</f>
        <v>0033.216H</v>
      </c>
      <c r="E14" s="48" t="str">
        <f>+'[1]Access-Fev'!F14</f>
        <v>PROGRAMA DE GESTAO E MANUTENCAO DO PODER JUDICIARIO</v>
      </c>
      <c r="F14" s="48" t="str">
        <f>+'[1]Access-Fev'!H14</f>
        <v>AJUDA DE CUSTO PARA MORADIA OU AUXILIO-MORADIA A AGENTES PUB</v>
      </c>
      <c r="G14" s="47" t="str">
        <f>IF('[1]Access-Fev'!I14="1","F","S")</f>
        <v>F</v>
      </c>
      <c r="H14" s="47" t="str">
        <f>+'[1]Access-Fev'!J14</f>
        <v>1000</v>
      </c>
      <c r="I14" s="48" t="str">
        <f>+'[1]Access-Fev'!K14</f>
        <v>RECURSOS LIVRES DA UNIAO</v>
      </c>
      <c r="J14" s="47" t="str">
        <f>+'[1]Access-Fev'!L14</f>
        <v>3</v>
      </c>
      <c r="K14" s="52"/>
      <c r="L14" s="52"/>
      <c r="M14" s="52"/>
      <c r="N14" s="50">
        <v>0</v>
      </c>
      <c r="O14" s="52"/>
      <c r="P14" s="52">
        <f>+'[1]Access-Fev'!M14</f>
        <v>240000</v>
      </c>
      <c r="Q14" s="52"/>
      <c r="R14" s="52">
        <f t="shared" si="0"/>
        <v>240000</v>
      </c>
      <c r="S14" s="52">
        <f>+'[1]Access-Fev'!N14</f>
        <v>204205.5</v>
      </c>
      <c r="T14" s="53">
        <f t="shared" si="1"/>
        <v>0.85085624999999998</v>
      </c>
      <c r="U14" s="52">
        <f>+'[1]Access-Fev'!O14</f>
        <v>20222</v>
      </c>
      <c r="V14" s="53">
        <f t="shared" si="2"/>
        <v>8.4258333333333338E-2</v>
      </c>
      <c r="W14" s="52">
        <f>+'[1]Access-Fev'!P14</f>
        <v>20222</v>
      </c>
      <c r="X14" s="53">
        <f t="shared" si="3"/>
        <v>8.4258333333333338E-2</v>
      </c>
    </row>
    <row r="15" spans="1:24" ht="33" customHeight="1" x14ac:dyDescent="0.2">
      <c r="A15" s="47" t="str">
        <f>+'[1]Access-Fev'!A15</f>
        <v>12101</v>
      </c>
      <c r="B15" s="48" t="str">
        <f>+'[1]Access-Fev'!B15</f>
        <v>JUSTICA FEDERAL DE PRIMEIRO GRAU</v>
      </c>
      <c r="C15" s="47" t="str">
        <f>+CONCATENATE('[1]Access-Fev'!C15,".",'[1]Access-Fev'!D15)</f>
        <v>02.331</v>
      </c>
      <c r="D15" s="47" t="str">
        <f>+CONCATENATE('[1]Access-Fev'!E15,".",'[1]Access-Fev'!G15)</f>
        <v>0033.2004</v>
      </c>
      <c r="E15" s="48" t="str">
        <f>+'[1]Access-Fev'!F15</f>
        <v>PROGRAMA DE GESTAO E MANUTENCAO DO PODER JUDICIARIO</v>
      </c>
      <c r="F15" s="48" t="str">
        <f>+'[1]Access-Fev'!H15</f>
        <v>ASSISTENCIA MEDICA E ODONTOLOGICA AOS SERVIDORES CIVIS, EMPR</v>
      </c>
      <c r="G15" s="47" t="str">
        <f>IF('[1]Access-Fev'!I15="1","F","S")</f>
        <v>S</v>
      </c>
      <c r="H15" s="47" t="str">
        <f>+'[1]Access-Fev'!J15</f>
        <v>1000</v>
      </c>
      <c r="I15" s="48" t="str">
        <f>+'[1]Access-Fev'!K15</f>
        <v>RECURSOS LIVRES DA UNIAO</v>
      </c>
      <c r="J15" s="47" t="str">
        <f>+'[1]Access-Fev'!L15</f>
        <v>3</v>
      </c>
      <c r="K15" s="50"/>
      <c r="L15" s="50"/>
      <c r="M15" s="50"/>
      <c r="N15" s="50">
        <v>0</v>
      </c>
      <c r="O15" s="50"/>
      <c r="P15" s="52">
        <f>+'[1]Access-Fev'!M15</f>
        <v>5937564</v>
      </c>
      <c r="Q15" s="52"/>
      <c r="R15" s="52">
        <f t="shared" si="0"/>
        <v>5937564</v>
      </c>
      <c r="S15" s="52">
        <f>+'[1]Access-Fev'!N15</f>
        <v>5406400</v>
      </c>
      <c r="T15" s="53">
        <f t="shared" si="1"/>
        <v>0.91054176426561462</v>
      </c>
      <c r="U15" s="52">
        <f>+'[1]Access-Fev'!O15</f>
        <v>388340.06</v>
      </c>
      <c r="V15" s="53">
        <f t="shared" si="2"/>
        <v>6.5403936698619158E-2</v>
      </c>
      <c r="W15" s="52">
        <f>+'[1]Access-Fev'!P15</f>
        <v>388340.06</v>
      </c>
      <c r="X15" s="53">
        <f t="shared" si="3"/>
        <v>6.5403936698619158E-2</v>
      </c>
    </row>
    <row r="16" spans="1:24" ht="33" customHeight="1" x14ac:dyDescent="0.2">
      <c r="A16" s="47" t="str">
        <f>+'[1]Access-Fev'!A16</f>
        <v>12101</v>
      </c>
      <c r="B16" s="48" t="str">
        <f>+'[1]Access-Fev'!B16</f>
        <v>JUSTICA FEDERAL DE PRIMEIRO GRAU</v>
      </c>
      <c r="C16" s="47" t="str">
        <f>+CONCATENATE('[1]Access-Fev'!C16,".",'[1]Access-Fev'!D16)</f>
        <v>02.331</v>
      </c>
      <c r="D16" s="47" t="str">
        <f>+CONCATENATE('[1]Access-Fev'!E16,".",'[1]Access-Fev'!G16)</f>
        <v>0033.212B</v>
      </c>
      <c r="E16" s="48" t="str">
        <f>+'[1]Access-Fev'!F16</f>
        <v>PROGRAMA DE GESTAO E MANUTENCAO DO PODER JUDICIARIO</v>
      </c>
      <c r="F16" s="48" t="str">
        <f>+'[1]Access-Fev'!H16</f>
        <v>BENEFICIOS OBRIGATORIOS AOS SERVIDORES CIVIS, EMPREGADOS, MI</v>
      </c>
      <c r="G16" s="47" t="str">
        <f>IF('[1]Access-Fev'!I16="1","F","S")</f>
        <v>F</v>
      </c>
      <c r="H16" s="47" t="str">
        <f>+'[1]Access-Fev'!J16</f>
        <v>1000</v>
      </c>
      <c r="I16" s="48" t="str">
        <f>+'[1]Access-Fev'!K16</f>
        <v>RECURSOS LIVRES DA UNIAO</v>
      </c>
      <c r="J16" s="47" t="str">
        <f>+'[1]Access-Fev'!L16</f>
        <v>3</v>
      </c>
      <c r="K16" s="52"/>
      <c r="L16" s="52"/>
      <c r="M16" s="52"/>
      <c r="N16" s="50">
        <v>0</v>
      </c>
      <c r="O16" s="52"/>
      <c r="P16" s="52">
        <f>+'[1]Access-Fev'!M16</f>
        <v>4372871.25</v>
      </c>
      <c r="Q16" s="52"/>
      <c r="R16" s="52">
        <f t="shared" si="0"/>
        <v>4372871.25</v>
      </c>
      <c r="S16" s="52">
        <f>+'[1]Access-Fev'!N16</f>
        <v>4362871.25</v>
      </c>
      <c r="T16" s="53">
        <f t="shared" si="1"/>
        <v>0.99771317300961015</v>
      </c>
      <c r="U16" s="52">
        <f>+'[1]Access-Fev'!O16</f>
        <v>747269.47</v>
      </c>
      <c r="V16" s="53">
        <f t="shared" si="2"/>
        <v>0.17088759930903522</v>
      </c>
      <c r="W16" s="52">
        <f>+'[1]Access-Fev'!P16</f>
        <v>747269.47</v>
      </c>
      <c r="X16" s="53">
        <f t="shared" si="3"/>
        <v>0.17088759930903522</v>
      </c>
    </row>
    <row r="17" spans="1:24" ht="33" customHeight="1" x14ac:dyDescent="0.2">
      <c r="A17" s="47" t="str">
        <f>+'[1]Access-Fev'!A17</f>
        <v>12101</v>
      </c>
      <c r="B17" s="48" t="str">
        <f>+'[1]Access-Fev'!B17</f>
        <v>JUSTICA FEDERAL DE PRIMEIRO GRAU</v>
      </c>
      <c r="C17" s="47" t="str">
        <f>+CONCATENATE('[1]Access-Fev'!C17,".",'[1]Access-Fev'!D17)</f>
        <v>02.846</v>
      </c>
      <c r="D17" s="47" t="str">
        <f>+CONCATENATE('[1]Access-Fev'!E17,".",'[1]Access-Fev'!G17)</f>
        <v>0033.09HB</v>
      </c>
      <c r="E17" s="48" t="str">
        <f>+'[1]Access-Fev'!F17</f>
        <v>PROGRAMA DE GESTAO E MANUTENCAO DO PODER JUDICIARIO</v>
      </c>
      <c r="F17" s="48" t="str">
        <f>+'[1]Access-Fev'!H17</f>
        <v>CONTRIBUICAO DA UNIAO, DE SUAS AUTARQUIAS E FUNDACOES PARA O</v>
      </c>
      <c r="G17" s="47" t="str">
        <f>IF('[1]Access-Fev'!I17="1","F","S")</f>
        <v>F</v>
      </c>
      <c r="H17" s="47" t="str">
        <f>+'[1]Access-Fev'!J17</f>
        <v>1000</v>
      </c>
      <c r="I17" s="48" t="str">
        <f>+'[1]Access-Fev'!K17</f>
        <v>RECURSOS LIVRES DA UNIAO</v>
      </c>
      <c r="J17" s="47" t="str">
        <f>+'[1]Access-Fev'!L17</f>
        <v>1</v>
      </c>
      <c r="K17" s="52"/>
      <c r="L17" s="52"/>
      <c r="M17" s="52"/>
      <c r="N17" s="50">
        <v>0</v>
      </c>
      <c r="O17" s="52"/>
      <c r="P17" s="52">
        <f>+'[1]Access-Fev'!M17</f>
        <v>2319110.6</v>
      </c>
      <c r="Q17" s="52"/>
      <c r="R17" s="52">
        <f t="shared" si="0"/>
        <v>2319110.6</v>
      </c>
      <c r="S17" s="52">
        <f>+'[1]Access-Fev'!N17</f>
        <v>2319110.6</v>
      </c>
      <c r="T17" s="53">
        <f t="shared" si="1"/>
        <v>1</v>
      </c>
      <c r="U17" s="52">
        <f>+'[1]Access-Fev'!O17</f>
        <v>2319110.6</v>
      </c>
      <c r="V17" s="53">
        <f t="shared" si="2"/>
        <v>1</v>
      </c>
      <c r="W17" s="52">
        <f>+'[1]Access-Fev'!P17</f>
        <v>2319110.6</v>
      </c>
      <c r="X17" s="53">
        <f t="shared" si="3"/>
        <v>1</v>
      </c>
    </row>
    <row r="18" spans="1:24" ht="33" customHeight="1" x14ac:dyDescent="0.2">
      <c r="A18" s="47" t="str">
        <f>+'[1]Access-Fev'!A18</f>
        <v>12101</v>
      </c>
      <c r="B18" s="48" t="str">
        <f>+'[1]Access-Fev'!B18</f>
        <v>JUSTICA FEDERAL DE PRIMEIRO GRAU</v>
      </c>
      <c r="C18" s="47" t="str">
        <f>+CONCATENATE('[1]Access-Fev'!C18,".",'[1]Access-Fev'!D18)</f>
        <v>09.272</v>
      </c>
      <c r="D18" s="47" t="str">
        <f>+CONCATENATE('[1]Access-Fev'!E18,".",'[1]Access-Fev'!G18)</f>
        <v>0033.0181</v>
      </c>
      <c r="E18" s="48" t="str">
        <f>+'[1]Access-Fev'!F18</f>
        <v>PROGRAMA DE GESTAO E MANUTENCAO DO PODER JUDICIARIO</v>
      </c>
      <c r="F18" s="48" t="str">
        <f>+'[1]Access-Fev'!H18</f>
        <v>APOSENTADORIAS E PENSOES CIVIS DA UNIAO</v>
      </c>
      <c r="G18" s="47" t="str">
        <f>IF('[1]Access-Fev'!I18="1","F","S")</f>
        <v>S</v>
      </c>
      <c r="H18" s="47" t="str">
        <f>+'[1]Access-Fev'!J18</f>
        <v>1056</v>
      </c>
      <c r="I18" s="48" t="str">
        <f>+'[1]Access-Fev'!K18</f>
        <v>BENEFICIOS DO RPPS DA UNIAO</v>
      </c>
      <c r="J18" s="47" t="str">
        <f>+'[1]Access-Fev'!L18</f>
        <v>1</v>
      </c>
      <c r="K18" s="50"/>
      <c r="L18" s="50"/>
      <c r="M18" s="50"/>
      <c r="N18" s="50">
        <v>0</v>
      </c>
      <c r="O18" s="50"/>
      <c r="P18" s="52">
        <f>+'[1]Access-Fev'!M18</f>
        <v>4050553.43</v>
      </c>
      <c r="Q18" s="52"/>
      <c r="R18" s="52">
        <f t="shared" si="0"/>
        <v>4050553.43</v>
      </c>
      <c r="S18" s="52">
        <f>+'[1]Access-Fev'!N18</f>
        <v>4050553.43</v>
      </c>
      <c r="T18" s="53">
        <f t="shared" si="1"/>
        <v>1</v>
      </c>
      <c r="U18" s="52">
        <f>+'[1]Access-Fev'!O18</f>
        <v>4050553.43</v>
      </c>
      <c r="V18" s="53">
        <f t="shared" si="2"/>
        <v>1</v>
      </c>
      <c r="W18" s="52">
        <f>+'[1]Access-Fev'!P18</f>
        <v>4019510.84</v>
      </c>
      <c r="X18" s="53">
        <f t="shared" si="3"/>
        <v>0.99233621021510621</v>
      </c>
    </row>
    <row r="19" spans="1:24" ht="33" customHeight="1" x14ac:dyDescent="0.2">
      <c r="A19" s="47" t="str">
        <f>+'[1]Access-Fev'!A19</f>
        <v>12101</v>
      </c>
      <c r="B19" s="48" t="str">
        <f>+'[1]Access-Fev'!B19</f>
        <v>JUSTICA FEDERAL DE PRIMEIRO GRAU</v>
      </c>
      <c r="C19" s="47" t="str">
        <f>+CONCATENATE('[1]Access-Fev'!C19,".",'[1]Access-Fev'!D19)</f>
        <v>28.846</v>
      </c>
      <c r="D19" s="47" t="str">
        <f>+CONCATENATE('[1]Access-Fev'!E19,".",'[1]Access-Fev'!G19)</f>
        <v>0909.00S6</v>
      </c>
      <c r="E19" s="48" t="str">
        <f>+'[1]Access-Fev'!F19</f>
        <v>OPERACOES ESPECIAIS: OUTROS ENCARGOS ESPECIAIS</v>
      </c>
      <c r="F19" s="48" t="str">
        <f>+'[1]Access-Fev'!H19</f>
        <v>BENEFICIO ESPECIAL E DEMAIS COMPLEMENTACOES DE APOSENTADORIA</v>
      </c>
      <c r="G19" s="47" t="str">
        <f>IF('[1]Access-Fev'!I19="1","F","S")</f>
        <v>F</v>
      </c>
      <c r="H19" s="47" t="str">
        <f>+'[1]Access-Fev'!J19</f>
        <v>1000</v>
      </c>
      <c r="I19" s="48" t="str">
        <f>+'[1]Access-Fev'!K19</f>
        <v>RECURSOS LIVRES DA UNIAO</v>
      </c>
      <c r="J19" s="47" t="str">
        <f>+'[1]Access-Fev'!L19</f>
        <v>1</v>
      </c>
      <c r="K19" s="50"/>
      <c r="L19" s="50"/>
      <c r="M19" s="50"/>
      <c r="N19" s="50">
        <v>0</v>
      </c>
      <c r="O19" s="50"/>
      <c r="P19" s="52">
        <f>+'[1]Access-Fev'!M19</f>
        <v>13169.94</v>
      </c>
      <c r="Q19" s="52"/>
      <c r="R19" s="52">
        <f t="shared" si="0"/>
        <v>13169.94</v>
      </c>
      <c r="S19" s="52">
        <f>+'[1]Access-Fev'!N19</f>
        <v>13169.94</v>
      </c>
      <c r="T19" s="53">
        <f t="shared" si="1"/>
        <v>1</v>
      </c>
      <c r="U19" s="52">
        <f>+'[1]Access-Fev'!O19</f>
        <v>13169.94</v>
      </c>
      <c r="V19" s="53">
        <f t="shared" si="2"/>
        <v>1</v>
      </c>
      <c r="W19" s="52">
        <f>+'[1]Access-Fev'!P19</f>
        <v>13169.94</v>
      </c>
      <c r="X19" s="53">
        <f t="shared" si="3"/>
        <v>1</v>
      </c>
    </row>
    <row r="20" spans="1:24" ht="33" customHeight="1" x14ac:dyDescent="0.2">
      <c r="A20" s="47" t="str">
        <f>+'[1]Access-Fev'!A20</f>
        <v>33201</v>
      </c>
      <c r="B20" s="48" t="str">
        <f>+'[1]Access-Fev'!B20</f>
        <v>INSTITUTO NACIONAL DO SEGURO SOCIAL</v>
      </c>
      <c r="C20" s="47" t="str">
        <f>+CONCATENATE('[1]Access-Fev'!C20,".",'[1]Access-Fev'!D20)</f>
        <v>28.846</v>
      </c>
      <c r="D20" s="47" t="str">
        <f>+CONCATENATE('[1]Access-Fev'!E20,".",'[1]Access-Fev'!G20)</f>
        <v>0901.00SA</v>
      </c>
      <c r="E20" s="48" t="str">
        <f>+'[1]Access-Fev'!F20</f>
        <v>OPERACOES ESPECIAIS: CUMPRIMENTO DE SENTENCAS JUDICIAIS</v>
      </c>
      <c r="F20" s="48" t="str">
        <f>+'[1]Access-Fev'!H20</f>
        <v>PAGAMENTO DE HONORARIOS PERICIAIS NAS ACOES EM QUE O INSS FI</v>
      </c>
      <c r="G20" s="47" t="str">
        <f>IF('[1]Access-Fev'!I20="1","F","S")</f>
        <v>S</v>
      </c>
      <c r="H20" s="47" t="str">
        <f>+'[1]Access-Fev'!J20</f>
        <v>1000</v>
      </c>
      <c r="I20" s="48" t="str">
        <f>+'[1]Access-Fev'!K20</f>
        <v>RECURSOS LIVRES DA UNIAO</v>
      </c>
      <c r="J20" s="47" t="str">
        <f>+'[1]Access-Fev'!L20</f>
        <v>3</v>
      </c>
      <c r="K20" s="50"/>
      <c r="L20" s="50"/>
      <c r="M20" s="50"/>
      <c r="N20" s="50">
        <v>0</v>
      </c>
      <c r="O20" s="50"/>
      <c r="P20" s="52">
        <f>+'[1]Access-Fev'!M20</f>
        <v>341167</v>
      </c>
      <c r="Q20" s="52"/>
      <c r="R20" s="52">
        <f t="shared" si="0"/>
        <v>341167</v>
      </c>
      <c r="S20" s="52">
        <f>+'[1]Access-Fev'!N20</f>
        <v>341113.51</v>
      </c>
      <c r="T20" s="53">
        <f t="shared" si="1"/>
        <v>0.99984321461337122</v>
      </c>
      <c r="U20" s="52">
        <f>+'[1]Access-Fev'!O20</f>
        <v>341113.49</v>
      </c>
      <c r="V20" s="53">
        <f t="shared" si="2"/>
        <v>0.99984315599105422</v>
      </c>
      <c r="W20" s="52">
        <f>+'[1]Access-Fev'!P20</f>
        <v>266614.03000000003</v>
      </c>
      <c r="X20" s="53">
        <f t="shared" si="3"/>
        <v>0.7814766082299871</v>
      </c>
    </row>
    <row r="21" spans="1:24" ht="33" customHeight="1" thickBot="1" x14ac:dyDescent="0.25">
      <c r="A21" s="47" t="str">
        <f>+'[1]Access-Fev'!A21</f>
        <v>40201</v>
      </c>
      <c r="B21" s="48" t="str">
        <f>+'[1]Access-Fev'!B21</f>
        <v>INSTITUTO NACIONAL DO SEGURO SOCIAL - INSS</v>
      </c>
      <c r="C21" s="47" t="str">
        <f>+CONCATENATE('[1]Access-Fev'!C21,".",'[1]Access-Fev'!D21)</f>
        <v>28.846</v>
      </c>
      <c r="D21" s="47" t="str">
        <f>+CONCATENATE('[1]Access-Fev'!E21,".",'[1]Access-Fev'!G21)</f>
        <v>0901.00SA</v>
      </c>
      <c r="E21" s="48" t="str">
        <f>+'[1]Access-Fev'!F21</f>
        <v>OPERACOES ESPECIAIS: CUMPRIMENTO DE SENTENCAS JUDICIAIS</v>
      </c>
      <c r="F21" s="48" t="str">
        <f>+'[1]Access-Fev'!H21</f>
        <v>PAGAMENTO DE HONORARIOS PERICIAIS NAS ACOES EM QUE O INSS FI</v>
      </c>
      <c r="G21" s="47" t="str">
        <f>IF('[1]Access-Fev'!I21="1","F","S")</f>
        <v>S</v>
      </c>
      <c r="H21" s="47" t="str">
        <f>+'[1]Access-Fev'!J21</f>
        <v>1000</v>
      </c>
      <c r="I21" s="48" t="str">
        <f>+'[1]Access-Fev'!K21</f>
        <v>RECURSOS LIVRES DA UNIAO</v>
      </c>
      <c r="J21" s="47" t="str">
        <f>+'[1]Access-Fev'!L21</f>
        <v>3</v>
      </c>
      <c r="K21" s="50"/>
      <c r="L21" s="50"/>
      <c r="M21" s="50"/>
      <c r="N21" s="50">
        <v>0</v>
      </c>
      <c r="O21" s="50"/>
      <c r="P21" s="52">
        <f>+'[1]Access-Fev'!M21</f>
        <v>0</v>
      </c>
      <c r="Q21" s="52"/>
      <c r="R21" s="52">
        <f t="shared" si="0"/>
        <v>0</v>
      </c>
      <c r="S21" s="52">
        <f>+'[1]Access-Fev'!N21</f>
        <v>0</v>
      </c>
      <c r="T21" s="53">
        <f t="shared" si="1"/>
        <v>0</v>
      </c>
      <c r="U21" s="52">
        <f>+'[1]Access-Fev'!O21</f>
        <v>0</v>
      </c>
      <c r="V21" s="53">
        <f t="shared" si="2"/>
        <v>0</v>
      </c>
      <c r="W21" s="52">
        <f>+'[1]Access-Fev'!P21</f>
        <v>0</v>
      </c>
      <c r="X21" s="53">
        <f t="shared" si="3"/>
        <v>0</v>
      </c>
    </row>
    <row r="22" spans="1:24" ht="33" customHeight="1" thickBot="1" x14ac:dyDescent="0.25">
      <c r="A22" s="14" t="s">
        <v>48</v>
      </c>
      <c r="B22" s="54"/>
      <c r="C22" s="54"/>
      <c r="D22" s="54"/>
      <c r="E22" s="54"/>
      <c r="F22" s="54"/>
      <c r="G22" s="54"/>
      <c r="H22" s="54"/>
      <c r="I22" s="54"/>
      <c r="J22" s="15"/>
      <c r="K22" s="55">
        <v>0</v>
      </c>
      <c r="L22" s="55">
        <v>0</v>
      </c>
      <c r="M22" s="55">
        <v>0</v>
      </c>
      <c r="N22" s="55">
        <v>0</v>
      </c>
      <c r="O22" s="55">
        <v>0</v>
      </c>
      <c r="P22" s="56">
        <f>SUM(P10:P21)</f>
        <v>53402487.019999996</v>
      </c>
      <c r="Q22" s="56">
        <f>SUM(Q10:Q21)</f>
        <v>0</v>
      </c>
      <c r="R22" s="56">
        <f>SUM(R10:R21)</f>
        <v>53402487.019999996</v>
      </c>
      <c r="S22" s="56">
        <f>SUM(S10:S21)</f>
        <v>44075273.089999996</v>
      </c>
      <c r="T22" s="57">
        <f t="shared" si="1"/>
        <v>0.82534120692718249</v>
      </c>
      <c r="U22" s="56">
        <f>SUM(U10:U21)</f>
        <v>24809476.529999997</v>
      </c>
      <c r="V22" s="57">
        <f t="shared" si="2"/>
        <v>0.46457530190885105</v>
      </c>
      <c r="W22" s="56">
        <f>SUM(W10:W21)</f>
        <v>24427582.930000003</v>
      </c>
      <c r="X22" s="57">
        <f t="shared" si="3"/>
        <v>0.45742406942304997</v>
      </c>
    </row>
    <row r="23" spans="1:24" s="61" customFormat="1" ht="24" customHeight="1" x14ac:dyDescent="0.2">
      <c r="A23" s="58" t="s">
        <v>49</v>
      </c>
      <c r="B23" s="58"/>
      <c r="C23" s="58"/>
      <c r="D23" s="58"/>
      <c r="E23" s="58"/>
      <c r="F23" s="58"/>
      <c r="G23" s="58"/>
      <c r="H23" s="59"/>
      <c r="I23" s="59"/>
      <c r="J23" s="59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60"/>
      <c r="V23" s="58"/>
      <c r="W23" s="60"/>
      <c r="X23" s="58"/>
    </row>
    <row r="24" spans="1:24" s="61" customFormat="1" ht="24" customHeight="1" x14ac:dyDescent="0.2">
      <c r="A24" s="58" t="s">
        <v>50</v>
      </c>
      <c r="B24" s="62"/>
      <c r="C24" s="58"/>
      <c r="D24" s="58"/>
      <c r="E24" s="58"/>
      <c r="F24" s="58"/>
      <c r="G24" s="58"/>
      <c r="H24" s="59"/>
      <c r="I24" s="59"/>
      <c r="J24" s="59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60"/>
      <c r="V24" s="58"/>
      <c r="W24" s="60"/>
      <c r="X24" s="58"/>
    </row>
  </sheetData>
  <mergeCells count="17">
    <mergeCell ref="A22:J22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Fev</vt:lpstr>
      <vt:lpstr>Fev!Area_de_impressao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IRUELA BUSTOS</dc:creator>
  <cp:lastModifiedBy>DOUGLAS IRUELA BUSTOS</cp:lastModifiedBy>
  <dcterms:created xsi:type="dcterms:W3CDTF">2023-03-17T16:28:09Z</dcterms:created>
  <dcterms:modified xsi:type="dcterms:W3CDTF">2023-03-17T16:28:39Z</dcterms:modified>
</cp:coreProperties>
</file>