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5 - Maio\Publicacao internet TRF\Anexo II\090015\"/>
    </mc:Choice>
  </mc:AlternateContent>
  <bookViews>
    <workbookView xWindow="0" yWindow="0" windowWidth="24000" windowHeight="10890"/>
  </bookViews>
  <sheets>
    <sheet name="Mai" sheetId="1" r:id="rId1"/>
  </sheets>
  <externalReferences>
    <externalReference r:id="rId2"/>
  </externalReferences>
  <definedNames>
    <definedName name="_xlnm.Print_Area" localSheetId="0">Mai!$A$1:$X$28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B10" i="1"/>
  <c r="C10" i="1"/>
  <c r="D10" i="1"/>
  <c r="E10" i="1"/>
  <c r="F10" i="1"/>
  <c r="G10" i="1"/>
  <c r="H10" i="1"/>
  <c r="I10" i="1"/>
  <c r="J10" i="1"/>
  <c r="N10" i="1"/>
  <c r="P10" i="1"/>
  <c r="R10" i="1" s="1"/>
  <c r="S10" i="1"/>
  <c r="U10" i="1"/>
  <c r="W10" i="1"/>
  <c r="A11" i="1"/>
  <c r="B11" i="1"/>
  <c r="C11" i="1"/>
  <c r="D11" i="1"/>
  <c r="E11" i="1"/>
  <c r="F11" i="1"/>
  <c r="G11" i="1"/>
  <c r="H11" i="1"/>
  <c r="I11" i="1"/>
  <c r="J11" i="1"/>
  <c r="P11" i="1"/>
  <c r="R11" i="1"/>
  <c r="X11" i="1" s="1"/>
  <c r="S11" i="1"/>
  <c r="U11" i="1"/>
  <c r="W11" i="1"/>
  <c r="A12" i="1"/>
  <c r="B12" i="1"/>
  <c r="C12" i="1"/>
  <c r="D12" i="1"/>
  <c r="E12" i="1"/>
  <c r="F12" i="1"/>
  <c r="G12" i="1"/>
  <c r="H12" i="1"/>
  <c r="I12" i="1"/>
  <c r="J12" i="1"/>
  <c r="P12" i="1"/>
  <c r="R12" i="1" s="1"/>
  <c r="S12" i="1"/>
  <c r="U12" i="1"/>
  <c r="W12" i="1"/>
  <c r="A13" i="1"/>
  <c r="B13" i="1"/>
  <c r="C13" i="1"/>
  <c r="D13" i="1"/>
  <c r="E13" i="1"/>
  <c r="F13" i="1"/>
  <c r="G13" i="1"/>
  <c r="H13" i="1"/>
  <c r="I13" i="1"/>
  <c r="J13" i="1"/>
  <c r="P13" i="1"/>
  <c r="R13" i="1"/>
  <c r="X13" i="1" s="1"/>
  <c r="S13" i="1"/>
  <c r="T13" i="1"/>
  <c r="U13" i="1"/>
  <c r="V13" i="1" s="1"/>
  <c r="W13" i="1"/>
  <c r="A14" i="1"/>
  <c r="B14" i="1"/>
  <c r="C14" i="1"/>
  <c r="D14" i="1"/>
  <c r="E14" i="1"/>
  <c r="F14" i="1"/>
  <c r="G14" i="1"/>
  <c r="H14" i="1"/>
  <c r="I14" i="1"/>
  <c r="J14" i="1"/>
  <c r="P14" i="1"/>
  <c r="R14" i="1" s="1"/>
  <c r="S14" i="1"/>
  <c r="U14" i="1"/>
  <c r="W14" i="1"/>
  <c r="A15" i="1"/>
  <c r="B15" i="1"/>
  <c r="C15" i="1"/>
  <c r="D15" i="1"/>
  <c r="E15" i="1"/>
  <c r="F15" i="1"/>
  <c r="G15" i="1"/>
  <c r="H15" i="1"/>
  <c r="I15" i="1"/>
  <c r="J15" i="1"/>
  <c r="P15" i="1"/>
  <c r="R15" i="1"/>
  <c r="X15" i="1" s="1"/>
  <c r="S15" i="1"/>
  <c r="T15" i="1"/>
  <c r="U15" i="1"/>
  <c r="V15" i="1" s="1"/>
  <c r="W15" i="1"/>
  <c r="A16" i="1"/>
  <c r="B16" i="1"/>
  <c r="C16" i="1"/>
  <c r="D16" i="1"/>
  <c r="E16" i="1"/>
  <c r="F16" i="1"/>
  <c r="G16" i="1"/>
  <c r="H16" i="1"/>
  <c r="I16" i="1"/>
  <c r="J16" i="1"/>
  <c r="P16" i="1"/>
  <c r="R16" i="1" s="1"/>
  <c r="S16" i="1"/>
  <c r="U16" i="1"/>
  <c r="W16" i="1"/>
  <c r="A17" i="1"/>
  <c r="B17" i="1"/>
  <c r="C17" i="1"/>
  <c r="D17" i="1"/>
  <c r="E17" i="1"/>
  <c r="F17" i="1"/>
  <c r="G17" i="1"/>
  <c r="H17" i="1"/>
  <c r="I17" i="1"/>
  <c r="J17" i="1"/>
  <c r="P17" i="1"/>
  <c r="R17" i="1"/>
  <c r="X17" i="1" s="1"/>
  <c r="S17" i="1"/>
  <c r="T17" i="1"/>
  <c r="U17" i="1"/>
  <c r="V17" i="1" s="1"/>
  <c r="W17" i="1"/>
  <c r="A18" i="1"/>
  <c r="B18" i="1"/>
  <c r="C18" i="1"/>
  <c r="D18" i="1"/>
  <c r="E18" i="1"/>
  <c r="F18" i="1"/>
  <c r="G18" i="1"/>
  <c r="H18" i="1"/>
  <c r="I18" i="1"/>
  <c r="J18" i="1"/>
  <c r="P18" i="1"/>
  <c r="R18" i="1" s="1"/>
  <c r="S18" i="1"/>
  <c r="U18" i="1"/>
  <c r="W18" i="1"/>
  <c r="A19" i="1"/>
  <c r="B19" i="1"/>
  <c r="C19" i="1"/>
  <c r="D19" i="1"/>
  <c r="E19" i="1"/>
  <c r="F19" i="1"/>
  <c r="G19" i="1"/>
  <c r="H19" i="1"/>
  <c r="I19" i="1"/>
  <c r="J19" i="1"/>
  <c r="P19" i="1"/>
  <c r="R19" i="1"/>
  <c r="X19" i="1" s="1"/>
  <c r="S19" i="1"/>
  <c r="T19" i="1"/>
  <c r="U19" i="1"/>
  <c r="V19" i="1" s="1"/>
  <c r="W19" i="1"/>
  <c r="A20" i="1"/>
  <c r="B20" i="1"/>
  <c r="C20" i="1"/>
  <c r="D20" i="1"/>
  <c r="E20" i="1"/>
  <c r="F20" i="1"/>
  <c r="G20" i="1"/>
  <c r="H20" i="1"/>
  <c r="I20" i="1"/>
  <c r="J20" i="1"/>
  <c r="P20" i="1"/>
  <c r="R20" i="1" s="1"/>
  <c r="S20" i="1"/>
  <c r="U20" i="1"/>
  <c r="W20" i="1"/>
  <c r="A21" i="1"/>
  <c r="B21" i="1"/>
  <c r="C21" i="1"/>
  <c r="D21" i="1"/>
  <c r="E21" i="1"/>
  <c r="F21" i="1"/>
  <c r="G21" i="1"/>
  <c r="H21" i="1"/>
  <c r="I21" i="1"/>
  <c r="J21" i="1"/>
  <c r="P21" i="1"/>
  <c r="R21" i="1"/>
  <c r="X21" i="1" s="1"/>
  <c r="S21" i="1"/>
  <c r="T21" i="1"/>
  <c r="U21" i="1"/>
  <c r="V21" i="1" s="1"/>
  <c r="W21" i="1"/>
  <c r="A22" i="1"/>
  <c r="B22" i="1"/>
  <c r="C22" i="1"/>
  <c r="D22" i="1"/>
  <c r="E22" i="1"/>
  <c r="F22" i="1"/>
  <c r="G22" i="1"/>
  <c r="H22" i="1"/>
  <c r="I22" i="1"/>
  <c r="J22" i="1"/>
  <c r="P22" i="1"/>
  <c r="R22" i="1" s="1"/>
  <c r="S22" i="1"/>
  <c r="U22" i="1"/>
  <c r="W22" i="1"/>
  <c r="A23" i="1"/>
  <c r="B23" i="1"/>
  <c r="C23" i="1"/>
  <c r="D23" i="1"/>
  <c r="E23" i="1"/>
  <c r="F23" i="1"/>
  <c r="G23" i="1"/>
  <c r="H23" i="1"/>
  <c r="I23" i="1"/>
  <c r="J23" i="1"/>
  <c r="P23" i="1"/>
  <c r="R23" i="1"/>
  <c r="X23" i="1" s="1"/>
  <c r="S23" i="1"/>
  <c r="T23" i="1"/>
  <c r="U23" i="1"/>
  <c r="V23" i="1" s="1"/>
  <c r="W23" i="1"/>
  <c r="A24" i="1"/>
  <c r="B24" i="1"/>
  <c r="C24" i="1"/>
  <c r="D24" i="1"/>
  <c r="E24" i="1"/>
  <c r="F24" i="1"/>
  <c r="G24" i="1"/>
  <c r="H24" i="1"/>
  <c r="I24" i="1"/>
  <c r="J24" i="1"/>
  <c r="P24" i="1"/>
  <c r="R24" i="1" s="1"/>
  <c r="S24" i="1"/>
  <c r="U24" i="1"/>
  <c r="W24" i="1"/>
  <c r="A25" i="1"/>
  <c r="B25" i="1"/>
  <c r="C25" i="1"/>
  <c r="D25" i="1"/>
  <c r="E25" i="1"/>
  <c r="F25" i="1"/>
  <c r="G25" i="1"/>
  <c r="H25" i="1"/>
  <c r="I25" i="1"/>
  <c r="J25" i="1"/>
  <c r="P25" i="1"/>
  <c r="R25" i="1"/>
  <c r="X25" i="1" s="1"/>
  <c r="S25" i="1"/>
  <c r="T25" i="1"/>
  <c r="U25" i="1"/>
  <c r="V25" i="1"/>
  <c r="W25" i="1"/>
  <c r="Q26" i="1"/>
  <c r="S26" i="1"/>
  <c r="T14" i="1" l="1"/>
  <c r="V14" i="1"/>
  <c r="X14" i="1"/>
  <c r="R26" i="1"/>
  <c r="T10" i="1"/>
  <c r="V10" i="1"/>
  <c r="X10" i="1"/>
  <c r="T12" i="1"/>
  <c r="V12" i="1"/>
  <c r="X12" i="1"/>
  <c r="T22" i="1"/>
  <c r="V22" i="1"/>
  <c r="X22" i="1"/>
  <c r="T24" i="1"/>
  <c r="V24" i="1"/>
  <c r="X24" i="1"/>
  <c r="T16" i="1"/>
  <c r="V16" i="1"/>
  <c r="X16" i="1"/>
  <c r="T18" i="1"/>
  <c r="V18" i="1"/>
  <c r="X18" i="1"/>
  <c r="T20" i="1"/>
  <c r="V20" i="1"/>
  <c r="X20" i="1"/>
  <c r="V11" i="1"/>
  <c r="W26" i="1"/>
  <c r="T11" i="1"/>
  <c r="U26" i="1"/>
  <c r="P26" i="1"/>
  <c r="T26" i="1" l="1"/>
  <c r="V26" i="1"/>
  <c r="X26" i="1"/>
</calcChain>
</file>

<file path=xl/sharedStrings.xml><?xml version="1.0" encoding="utf-8"?>
<sst xmlns="http://schemas.openxmlformats.org/spreadsheetml/2006/main" count="55" uniqueCount="51">
  <si>
    <t xml:space="preserve">           2. Nas colunas relativas à execução, não incluir as despesas referentes aos restos a pagar do ano anterior.</t>
  </si>
  <si>
    <t>Obs.: 1. Movimentação líquida de créditos = Provisão/Destaque recebidos - Provisão/Destaque concedidos</t>
  </si>
  <si>
    <t>Total</t>
  </si>
  <si>
    <t>K / H</t>
  </si>
  <si>
    <t>K</t>
  </si>
  <si>
    <t>J / H</t>
  </si>
  <si>
    <t>J</t>
  </si>
  <si>
    <t>I / H</t>
  </si>
  <si>
    <t>I</t>
  </si>
  <si>
    <t>H = D-E+F+G</t>
  </si>
  <si>
    <t>G</t>
  </si>
  <si>
    <t>F</t>
  </si>
  <si>
    <t>E</t>
  </si>
  <si>
    <t>D=A+B-C</t>
  </si>
  <si>
    <t>C</t>
  </si>
  <si>
    <t>B</t>
  </si>
  <si>
    <t>A</t>
  </si>
  <si>
    <t>Descrição</t>
  </si>
  <si>
    <t>Código</t>
  </si>
  <si>
    <t>Ação e Subtítulo</t>
  </si>
  <si>
    <t>Programa</t>
  </si>
  <si>
    <t>%</t>
  </si>
  <si>
    <t>Pago</t>
  </si>
  <si>
    <t>Liquidado</t>
  </si>
  <si>
    <t>Empenhado</t>
  </si>
  <si>
    <t>Destaque</t>
  </si>
  <si>
    <t>Provisão</t>
  </si>
  <si>
    <t>Decréscimos</t>
  </si>
  <si>
    <t>Acréscimos</t>
  </si>
  <si>
    <t>GND</t>
  </si>
  <si>
    <t>Fonte</t>
  </si>
  <si>
    <t>Esfera</t>
  </si>
  <si>
    <t xml:space="preserve">Descrição </t>
  </si>
  <si>
    <t xml:space="preserve">Programática
(Programa, Ação e Subtítulo) </t>
  </si>
  <si>
    <t>Função e Subfunção</t>
  </si>
  <si>
    <t>Unidade Orçamentária</t>
  </si>
  <si>
    <t>Execução</t>
  </si>
  <si>
    <t>Dotação Líquida</t>
  </si>
  <si>
    <t>Movimentação Líquida de Créditos</t>
  </si>
  <si>
    <t>Contingenciado</t>
  </si>
  <si>
    <t>Dotação Atualizada</t>
  </si>
  <si>
    <t>Créditos Adicionais</t>
  </si>
  <si>
    <t>Dotação Inicial</t>
  </si>
  <si>
    <t>Classificação Orçamentária</t>
  </si>
  <si>
    <t xml:space="preserve"> RESOLUÇÃO 102 CNJ - ANEXO II - DOTAÇÃO E EXECUÇÃO ORÇAMENTÁRIA</t>
  </si>
  <si>
    <t>Data de referência:</t>
  </si>
  <si>
    <t>090015 - SEÇÃO JUDICIÁRIA DE MATO GROSSO DO SUL</t>
  </si>
  <si>
    <t>UNIDADE:</t>
  </si>
  <si>
    <t>JUSTIÇA FEDERAL</t>
  </si>
  <si>
    <t>ÓRGÃO:</t>
  </si>
  <si>
    <t>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</si>
</sst>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[Red]\-#,##0.00\ "/>
    <numFmt numFmtId="165" formatCode="0.0%"/>
    <numFmt numFmtId="166" formatCode="_(* #,##0_);_(* \(#,##0\);_(* &quot;-&quot;??_);_(@_)"/>
    <numFmt numFmtId="167" formatCode="[$-416]mmmm\-yy;@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40" fontId="3" fillId="0" borderId="0" xfId="0" applyNumberFormat="1" applyFont="1"/>
    <xf numFmtId="0" fontId="3" fillId="0" borderId="0" xfId="0" applyFont="1" applyBorder="1"/>
    <xf numFmtId="165" fontId="3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165" fontId="2" fillId="0" borderId="1" xfId="3" applyNumberFormat="1" applyFont="1" applyBorder="1" applyAlignment="1">
      <alignment horizontal="right" vertical="center"/>
    </xf>
    <xf numFmtId="166" fontId="2" fillId="0" borderId="1" xfId="4" applyNumberFormat="1" applyFont="1" applyFill="1" applyBorder="1" applyAlignment="1">
      <alignment horizontal="right" vertical="center" wrapText="1"/>
    </xf>
    <xf numFmtId="166" fontId="5" fillId="0" borderId="1" xfId="4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165" fontId="2" fillId="0" borderId="5" xfId="3" applyNumberFormat="1" applyFont="1" applyBorder="1" applyAlignment="1">
      <alignment horizontal="right" vertical="center"/>
    </xf>
    <xf numFmtId="166" fontId="2" fillId="0" borderId="5" xfId="4" applyNumberFormat="1" applyFont="1" applyBorder="1" applyAlignment="1">
      <alignment horizontal="right" vertical="center"/>
    </xf>
    <xf numFmtId="166" fontId="5" fillId="0" borderId="5" xfId="4" applyNumberFormat="1" applyFont="1" applyBorder="1" applyAlignment="1">
      <alignment horizontal="right" vertical="center"/>
    </xf>
    <xf numFmtId="0" fontId="2" fillId="0" borderId="5" xfId="5" applyNumberFormat="1" applyFont="1" applyFill="1" applyBorder="1" applyAlignment="1">
      <alignment horizontal="center" vertical="center" wrapText="1"/>
    </xf>
    <xf numFmtId="0" fontId="2" fillId="0" borderId="5" xfId="5" applyNumberFormat="1" applyFont="1" applyFill="1" applyBorder="1" applyAlignment="1">
      <alignment horizontal="left" vertical="center" wrapText="1"/>
    </xf>
    <xf numFmtId="166" fontId="5" fillId="0" borderId="6" xfId="4" applyNumberFormat="1" applyFont="1" applyBorder="1" applyAlignment="1">
      <alignment horizontal="right" vertical="center"/>
    </xf>
    <xf numFmtId="0" fontId="2" fillId="0" borderId="6" xfId="5" applyNumberFormat="1" applyFont="1" applyFill="1" applyBorder="1" applyAlignment="1">
      <alignment horizontal="left" vertical="center" wrapText="1"/>
    </xf>
    <xf numFmtId="165" fontId="2" fillId="0" borderId="7" xfId="3" applyNumberFormat="1" applyFont="1" applyBorder="1" applyAlignment="1">
      <alignment horizontal="right" vertical="center"/>
    </xf>
    <xf numFmtId="166" fontId="2" fillId="0" borderId="7" xfId="4" applyNumberFormat="1" applyFont="1" applyBorder="1" applyAlignment="1">
      <alignment horizontal="right" vertical="center"/>
    </xf>
    <xf numFmtId="166" fontId="5" fillId="0" borderId="8" xfId="4" applyNumberFormat="1" applyFont="1" applyBorder="1" applyAlignment="1">
      <alignment horizontal="right" vertical="center"/>
    </xf>
    <xf numFmtId="166" fontId="5" fillId="0" borderId="9" xfId="4" applyNumberFormat="1" applyFont="1" applyBorder="1" applyAlignment="1">
      <alignment horizontal="right" vertical="center"/>
    </xf>
    <xf numFmtId="166" fontId="5" fillId="0" borderId="7" xfId="4" applyNumberFormat="1" applyFont="1" applyBorder="1" applyAlignment="1">
      <alignment horizontal="right" vertical="center"/>
    </xf>
    <xf numFmtId="0" fontId="2" fillId="0" borderId="8" xfId="5" applyNumberFormat="1" applyFont="1" applyFill="1" applyBorder="1" applyAlignment="1">
      <alignment horizontal="center" vertical="center" wrapText="1"/>
    </xf>
    <xf numFmtId="0" fontId="2" fillId="0" borderId="8" xfId="5" applyNumberFormat="1" applyFont="1" applyFill="1" applyBorder="1" applyAlignment="1">
      <alignment vertical="center" wrapText="1"/>
    </xf>
    <xf numFmtId="0" fontId="2" fillId="0" borderId="10" xfId="5" applyNumberFormat="1" applyFont="1" applyFill="1" applyBorder="1" applyAlignment="1">
      <alignment vertical="center" wrapText="1"/>
    </xf>
    <xf numFmtId="0" fontId="2" fillId="0" borderId="7" xfId="5" applyNumberFormat="1" applyFont="1" applyFill="1" applyBorder="1" applyAlignment="1">
      <alignment horizontal="left" vertical="center" wrapText="1"/>
    </xf>
    <xf numFmtId="0" fontId="2" fillId="0" borderId="7" xfId="5" applyNumberFormat="1" applyFont="1" applyFill="1" applyBorder="1" applyAlignment="1">
      <alignment horizontal="center" vertical="center" wrapText="1"/>
    </xf>
    <xf numFmtId="165" fontId="5" fillId="0" borderId="11" xfId="3" applyNumberFormat="1" applyFont="1" applyFill="1" applyBorder="1" applyAlignment="1">
      <alignment horizontal="center" vertical="center" wrapText="1"/>
    </xf>
    <xf numFmtId="166" fontId="5" fillId="0" borderId="12" xfId="4" applyNumberFormat="1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165" fontId="5" fillId="0" borderId="16" xfId="3" applyNumberFormat="1" applyFont="1" applyFill="1" applyBorder="1" applyAlignment="1">
      <alignment horizontal="center" vertical="center" wrapText="1"/>
    </xf>
    <xf numFmtId="166" fontId="5" fillId="0" borderId="16" xfId="4" applyNumberFormat="1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  <xf numFmtId="165" fontId="5" fillId="0" borderId="17" xfId="3" applyNumberFormat="1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19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 wrapText="1"/>
    </xf>
    <xf numFmtId="0" fontId="5" fillId="0" borderId="21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22" xfId="5" applyFont="1" applyFill="1" applyBorder="1" applyAlignment="1">
      <alignment horizontal="center" vertical="center" wrapText="1"/>
    </xf>
    <xf numFmtId="0" fontId="5" fillId="0" borderId="23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25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2" fillId="0" borderId="0" xfId="0" applyFont="1" applyBorder="1"/>
    <xf numFmtId="165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3" fillId="0" borderId="0" xfId="0" applyNumberFormat="1" applyFont="1"/>
    <xf numFmtId="167" fontId="3" fillId="0" borderId="0" xfId="0" applyNumberFormat="1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/>
  </cellXfs>
  <cellStyles count="6">
    <cellStyle name="Normal" xfId="0" builtinId="0"/>
    <cellStyle name="Normal 2 8" xfId="5"/>
    <cellStyle name="Porcentagem 11" xfId="2"/>
    <cellStyle name="Porcentagem 2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445428</v>
          </cell>
          <cell r="N10">
            <v>444191.95</v>
          </cell>
          <cell r="O10">
            <v>444190.96</v>
          </cell>
          <cell r="P10">
            <v>404350.53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1480000</v>
          </cell>
          <cell r="N11">
            <v>461476.7</v>
          </cell>
          <cell r="O11">
            <v>17576.7</v>
          </cell>
          <cell r="P11">
            <v>17576.7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16397689</v>
          </cell>
          <cell r="N12">
            <v>14488747.609999999</v>
          </cell>
          <cell r="O12">
            <v>4931186.92</v>
          </cell>
          <cell r="P12">
            <v>4858743.9400000004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15Y6</v>
          </cell>
          <cell r="H13" t="str">
            <v>IMPLANTACAO DE USINA FOTOVOLTAICA NO EDIFICIO-SEDE DA JUSTIC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1500000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15Y7</v>
          </cell>
          <cell r="H14" t="str">
            <v>IMPLANTACAO DE USINA FOTOVOLTAICA NO COMPLEXO DE IMOVEIS DA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900000</v>
          </cell>
          <cell r="N14">
            <v>12888.24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15Y8</v>
          </cell>
          <cell r="H15" t="str">
            <v>IMPLANTACAO DE USINA FOTOVOLTAICA NO EDIFICIO-SEDE DA JUSTIC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37116198.240000002</v>
          </cell>
          <cell r="N16">
            <v>37116198.240000002</v>
          </cell>
          <cell r="O16">
            <v>37106581.759999998</v>
          </cell>
          <cell r="P16">
            <v>35618891.710000001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240000</v>
          </cell>
          <cell r="N17">
            <v>204205.5</v>
          </cell>
          <cell r="O17">
            <v>65697.899999999994</v>
          </cell>
          <cell r="P17">
            <v>65697.899999999994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5937564</v>
          </cell>
          <cell r="N19">
            <v>5421824</v>
          </cell>
          <cell r="O19">
            <v>2002101.35</v>
          </cell>
          <cell r="P19">
            <v>2002101.35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4374849</v>
          </cell>
          <cell r="N20">
            <v>4367131.46</v>
          </cell>
          <cell r="O20">
            <v>2379485.2999999998</v>
          </cell>
          <cell r="P20">
            <v>2379485.2999999998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5924736.2800000003</v>
          </cell>
          <cell r="N21">
            <v>5924736.2800000003</v>
          </cell>
          <cell r="O21">
            <v>5924736.2800000003</v>
          </cell>
          <cell r="P21">
            <v>5924736.2800000003</v>
          </cell>
        </row>
        <row r="22">
          <cell r="M22">
            <v>9240882.5099999998</v>
          </cell>
          <cell r="N22">
            <v>9240882.5099999998</v>
          </cell>
          <cell r="O22">
            <v>9240882.5099999998</v>
          </cell>
          <cell r="P22">
            <v>8923794.1600000001</v>
          </cell>
        </row>
        <row r="23">
          <cell r="M23">
            <v>43075.55</v>
          </cell>
          <cell r="N23">
            <v>43075.55</v>
          </cell>
          <cell r="O23">
            <v>43075.55</v>
          </cell>
          <cell r="P23">
            <v>43075.55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2391698</v>
          </cell>
          <cell r="N24">
            <v>2391448.04</v>
          </cell>
          <cell r="O24">
            <v>2391447.7599999998</v>
          </cell>
          <cell r="P24">
            <v>2192852.1</v>
          </cell>
        </row>
        <row r="25"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37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x14ac:dyDescent="0.2">
      <c r="A1" s="66" t="s">
        <v>50</v>
      </c>
      <c r="B1" s="66"/>
      <c r="C1" s="66"/>
      <c r="D1" s="66"/>
      <c r="E1" s="7"/>
      <c r="F1" s="7"/>
      <c r="G1" s="7"/>
      <c r="H1" s="9"/>
      <c r="I1" s="9"/>
      <c r="J1" s="9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7"/>
      <c r="W1" s="8"/>
      <c r="X1" s="7"/>
    </row>
    <row r="2" spans="1:24" x14ac:dyDescent="0.2">
      <c r="A2" s="66" t="s">
        <v>49</v>
      </c>
      <c r="B2" s="66" t="s">
        <v>48</v>
      </c>
      <c r="C2" s="66"/>
      <c r="D2" s="66"/>
      <c r="E2" s="7"/>
      <c r="F2" s="7"/>
      <c r="G2" s="7"/>
      <c r="H2" s="9"/>
      <c r="I2" s="9"/>
      <c r="J2" s="9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7"/>
      <c r="W2" s="8"/>
      <c r="X2" s="7"/>
    </row>
    <row r="3" spans="1:24" x14ac:dyDescent="0.2">
      <c r="A3" s="66" t="s">
        <v>47</v>
      </c>
      <c r="B3" s="65" t="s">
        <v>46</v>
      </c>
      <c r="C3" s="65"/>
      <c r="D3" s="65"/>
      <c r="E3" s="7"/>
      <c r="F3" s="7"/>
      <c r="G3" s="7"/>
      <c r="H3" s="9"/>
      <c r="I3" s="9"/>
      <c r="J3" s="9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7"/>
      <c r="W3" s="8"/>
      <c r="X3" s="7"/>
    </row>
    <row r="4" spans="1:24" x14ac:dyDescent="0.2">
      <c r="A4" s="3" t="s">
        <v>45</v>
      </c>
      <c r="B4" s="64">
        <v>45047</v>
      </c>
      <c r="C4" s="63"/>
      <c r="D4" s="3"/>
      <c r="E4" s="7"/>
      <c r="F4" s="7"/>
      <c r="G4" s="7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7"/>
      <c r="W4" s="8"/>
      <c r="X4" s="7"/>
    </row>
    <row r="5" spans="1:24" x14ac:dyDescent="0.2">
      <c r="A5" s="62" t="s">
        <v>44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13.5" thickBot="1" x14ac:dyDescent="0.25">
      <c r="A6" s="59"/>
      <c r="B6" s="59"/>
      <c r="C6" s="59"/>
      <c r="D6" s="59"/>
      <c r="E6" s="59"/>
      <c r="F6" s="59"/>
      <c r="G6" s="59"/>
      <c r="H6" s="61"/>
      <c r="I6" s="61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59"/>
      <c r="W6" s="60"/>
      <c r="X6" s="59"/>
    </row>
    <row r="7" spans="1:24" ht="28.5" customHeight="1" thickBot="1" x14ac:dyDescent="0.25">
      <c r="A7" s="57" t="s">
        <v>43</v>
      </c>
      <c r="B7" s="56"/>
      <c r="C7" s="56"/>
      <c r="D7" s="56"/>
      <c r="E7" s="56"/>
      <c r="F7" s="56"/>
      <c r="G7" s="56"/>
      <c r="H7" s="56"/>
      <c r="I7" s="56"/>
      <c r="J7" s="55"/>
      <c r="K7" s="58" t="s">
        <v>42</v>
      </c>
      <c r="L7" s="16" t="s">
        <v>41</v>
      </c>
      <c r="M7" s="14"/>
      <c r="N7" s="58" t="s">
        <v>40</v>
      </c>
      <c r="O7" s="58" t="s">
        <v>39</v>
      </c>
      <c r="P7" s="57" t="s">
        <v>38</v>
      </c>
      <c r="Q7" s="55"/>
      <c r="R7" s="58" t="s">
        <v>37</v>
      </c>
      <c r="S7" s="57" t="s">
        <v>36</v>
      </c>
      <c r="T7" s="56"/>
      <c r="U7" s="56"/>
      <c r="V7" s="56"/>
      <c r="W7" s="56"/>
      <c r="X7" s="55"/>
    </row>
    <row r="8" spans="1:24" ht="28.5" customHeight="1" x14ac:dyDescent="0.2">
      <c r="A8" s="54" t="s">
        <v>35</v>
      </c>
      <c r="B8" s="53"/>
      <c r="C8" s="48" t="s">
        <v>34</v>
      </c>
      <c r="D8" s="48" t="s">
        <v>33</v>
      </c>
      <c r="E8" s="52" t="s">
        <v>32</v>
      </c>
      <c r="F8" s="51"/>
      <c r="G8" s="48" t="s">
        <v>31</v>
      </c>
      <c r="H8" s="50" t="s">
        <v>30</v>
      </c>
      <c r="I8" s="49"/>
      <c r="J8" s="48" t="s">
        <v>29</v>
      </c>
      <c r="K8" s="45"/>
      <c r="L8" s="47" t="s">
        <v>28</v>
      </c>
      <c r="M8" s="47" t="s">
        <v>27</v>
      </c>
      <c r="N8" s="45"/>
      <c r="O8" s="45"/>
      <c r="P8" s="46" t="s">
        <v>26</v>
      </c>
      <c r="Q8" s="46" t="s">
        <v>25</v>
      </c>
      <c r="R8" s="45"/>
      <c r="S8" s="43" t="s">
        <v>24</v>
      </c>
      <c r="T8" s="44" t="s">
        <v>21</v>
      </c>
      <c r="U8" s="43" t="s">
        <v>23</v>
      </c>
      <c r="V8" s="41" t="s">
        <v>21</v>
      </c>
      <c r="W8" s="42" t="s">
        <v>22</v>
      </c>
      <c r="X8" s="41" t="s">
        <v>21</v>
      </c>
    </row>
    <row r="9" spans="1:24" ht="28.5" customHeight="1" thickBot="1" x14ac:dyDescent="0.25">
      <c r="A9" s="37" t="s">
        <v>18</v>
      </c>
      <c r="B9" s="37" t="s">
        <v>17</v>
      </c>
      <c r="C9" s="39"/>
      <c r="D9" s="39"/>
      <c r="E9" s="40" t="s">
        <v>20</v>
      </c>
      <c r="F9" s="40" t="s">
        <v>19</v>
      </c>
      <c r="G9" s="39"/>
      <c r="H9" s="40" t="s">
        <v>18</v>
      </c>
      <c r="I9" s="40" t="s">
        <v>17</v>
      </c>
      <c r="J9" s="39"/>
      <c r="K9" s="37" t="s">
        <v>16</v>
      </c>
      <c r="L9" s="38" t="s">
        <v>15</v>
      </c>
      <c r="M9" s="38" t="s">
        <v>14</v>
      </c>
      <c r="N9" s="38" t="s">
        <v>13</v>
      </c>
      <c r="O9" s="38" t="s">
        <v>12</v>
      </c>
      <c r="P9" s="38" t="s">
        <v>11</v>
      </c>
      <c r="Q9" s="38" t="s">
        <v>10</v>
      </c>
      <c r="R9" s="37" t="s">
        <v>9</v>
      </c>
      <c r="S9" s="36" t="s">
        <v>8</v>
      </c>
      <c r="T9" s="34" t="s">
        <v>7</v>
      </c>
      <c r="U9" s="36" t="s">
        <v>6</v>
      </c>
      <c r="V9" s="34" t="s">
        <v>5</v>
      </c>
      <c r="W9" s="35" t="s">
        <v>4</v>
      </c>
      <c r="X9" s="34" t="s">
        <v>3</v>
      </c>
    </row>
    <row r="10" spans="1:24" ht="28.5" customHeight="1" x14ac:dyDescent="0.2">
      <c r="A10" s="29" t="str">
        <f>+'[1]Access-Mai'!A10</f>
        <v>12101</v>
      </c>
      <c r="B10" s="32" t="str">
        <f>+'[1]Access-Mai'!B10</f>
        <v>JUSTICA FEDERAL DE PRIMEIRO GRAU</v>
      </c>
      <c r="C10" s="33" t="str">
        <f>+CONCATENATE('[1]Access-Mai'!C10,".",'[1]Access-Mai'!D10)</f>
        <v>02.061</v>
      </c>
      <c r="D10" s="33" t="str">
        <f>+CONCATENATE('[1]Access-Mai'!E10,".",'[1]Access-Mai'!G10)</f>
        <v>0033.4224</v>
      </c>
      <c r="E10" s="32" t="str">
        <f>+'[1]Access-Mai'!F10</f>
        <v>PROGRAMA DE GESTAO E MANUTENCAO DO PODER JUDICIARIO</v>
      </c>
      <c r="F10" s="31" t="str">
        <f>+'[1]Access-Mai'!H10</f>
        <v>ASSISTENCIA JURIDICA A PESSOAS CARENTES</v>
      </c>
      <c r="G10" s="29" t="str">
        <f>IF('[1]Access-Mai'!I10="1","F","S")</f>
        <v>F</v>
      </c>
      <c r="H10" s="29" t="str">
        <f>+'[1]Access-Mai'!J10</f>
        <v>1000</v>
      </c>
      <c r="I10" s="30" t="str">
        <f>+'[1]Access-Mai'!K10</f>
        <v>RECURSOS LIVRES DA UNIAO</v>
      </c>
      <c r="J10" s="29" t="str">
        <f>+'[1]Access-Mai'!L10</f>
        <v>3</v>
      </c>
      <c r="K10" s="26"/>
      <c r="L10" s="28"/>
      <c r="M10" s="28"/>
      <c r="N10" s="27">
        <f>K10+L10-M10</f>
        <v>0</v>
      </c>
      <c r="O10" s="26"/>
      <c r="P10" s="25">
        <f>+'[1]Access-Mai'!M10</f>
        <v>445428</v>
      </c>
      <c r="Q10" s="25"/>
      <c r="R10" s="25">
        <f>N10-O10+P10+Q10</f>
        <v>445428</v>
      </c>
      <c r="S10" s="25">
        <f>+'[1]Access-Mai'!N10</f>
        <v>444191.95</v>
      </c>
      <c r="T10" s="24">
        <f>IF(R10&gt;0,S10/R10,0)</f>
        <v>0.9972250285119032</v>
      </c>
      <c r="U10" s="25">
        <f>+'[1]Access-Mai'!O10</f>
        <v>444190.96</v>
      </c>
      <c r="V10" s="24">
        <f>IF(R10&gt;0,U10/R10,0)</f>
        <v>0.99722280593047585</v>
      </c>
      <c r="W10" s="25">
        <f>+'[1]Access-Mai'!P10</f>
        <v>404350.53</v>
      </c>
      <c r="X10" s="24">
        <f>IF(R10&gt;0,W10/R10,0)</f>
        <v>0.90777977585603065</v>
      </c>
    </row>
    <row r="11" spans="1:24" ht="28.5" customHeight="1" x14ac:dyDescent="0.2">
      <c r="A11" s="20" t="str">
        <f>+'[1]Access-Mai'!A11</f>
        <v>12101</v>
      </c>
      <c r="B11" s="21" t="str">
        <f>+'[1]Access-Mai'!B11</f>
        <v>JUSTICA FEDERAL DE PRIMEIRO GRAU</v>
      </c>
      <c r="C11" s="20" t="str">
        <f>+CONCATENATE('[1]Access-Mai'!C11,".",'[1]Access-Mai'!D11)</f>
        <v>02.061</v>
      </c>
      <c r="D11" s="20" t="str">
        <f>+CONCATENATE('[1]Access-Mai'!E11,".",'[1]Access-Mai'!G11)</f>
        <v>0033.4257</v>
      </c>
      <c r="E11" s="21" t="str">
        <f>+'[1]Access-Mai'!F11</f>
        <v>PROGRAMA DE GESTAO E MANUTENCAO DO PODER JUDICIARIO</v>
      </c>
      <c r="F11" s="23" t="str">
        <f>+'[1]Access-Mai'!H11</f>
        <v>JULGAMENTO DE CAUSAS NA JUSTICA FEDERAL</v>
      </c>
      <c r="G11" s="20" t="str">
        <f>IF('[1]Access-Mai'!I11="1","F","S")</f>
        <v>F</v>
      </c>
      <c r="H11" s="20" t="str">
        <f>+'[1]Access-Mai'!J11</f>
        <v>1000</v>
      </c>
      <c r="I11" s="21" t="str">
        <f>+'[1]Access-Mai'!K11</f>
        <v>RECURSOS LIVRES DA UNIAO</v>
      </c>
      <c r="J11" s="20" t="str">
        <f>+'[1]Access-Mai'!L11</f>
        <v>4</v>
      </c>
      <c r="K11" s="19"/>
      <c r="L11" s="19"/>
      <c r="M11" s="19"/>
      <c r="N11" s="22">
        <v>0</v>
      </c>
      <c r="O11" s="19"/>
      <c r="P11" s="18">
        <f>+'[1]Access-Mai'!M11</f>
        <v>1480000</v>
      </c>
      <c r="Q11" s="18"/>
      <c r="R11" s="18">
        <f>N11-O11+P11+Q11</f>
        <v>1480000</v>
      </c>
      <c r="S11" s="18">
        <f>+'[1]Access-Mai'!N11</f>
        <v>461476.7</v>
      </c>
      <c r="T11" s="17">
        <f>IF(R11&gt;0,S11/R11,0)</f>
        <v>0.31180858108108112</v>
      </c>
      <c r="U11" s="18">
        <f>+'[1]Access-Mai'!O11</f>
        <v>17576.7</v>
      </c>
      <c r="V11" s="17">
        <f>IF(R11&gt;0,U11/R11,0)</f>
        <v>1.187614864864865E-2</v>
      </c>
      <c r="W11" s="18">
        <f>+'[1]Access-Mai'!P11</f>
        <v>17576.7</v>
      </c>
      <c r="X11" s="17">
        <f>IF(R11&gt;0,W11/R11,0)</f>
        <v>1.187614864864865E-2</v>
      </c>
    </row>
    <row r="12" spans="1:24" ht="28.5" customHeight="1" x14ac:dyDescent="0.2">
      <c r="A12" s="20" t="str">
        <f>+'[1]Access-Mai'!A12</f>
        <v>12101</v>
      </c>
      <c r="B12" s="21" t="str">
        <f>+'[1]Access-Mai'!B12</f>
        <v>JUSTICA FEDERAL DE PRIMEIRO GRAU</v>
      </c>
      <c r="C12" s="20" t="str">
        <f>+CONCATENATE('[1]Access-Mai'!C12,".",'[1]Access-Mai'!D12)</f>
        <v>02.061</v>
      </c>
      <c r="D12" s="20" t="str">
        <f>+CONCATENATE('[1]Access-Mai'!E12,".",'[1]Access-Mai'!G12)</f>
        <v>0033.4257</v>
      </c>
      <c r="E12" s="21" t="str">
        <f>+'[1]Access-Mai'!F12</f>
        <v>PROGRAMA DE GESTAO E MANUTENCAO DO PODER JUDICIARIO</v>
      </c>
      <c r="F12" s="21" t="str">
        <f>+'[1]Access-Mai'!H12</f>
        <v>JULGAMENTO DE CAUSAS NA JUSTICA FEDERAL</v>
      </c>
      <c r="G12" s="20" t="str">
        <f>IF('[1]Access-Mai'!I12="1","F","S")</f>
        <v>F</v>
      </c>
      <c r="H12" s="20" t="str">
        <f>+'[1]Access-Mai'!J12</f>
        <v>1000</v>
      </c>
      <c r="I12" s="21" t="str">
        <f>+'[1]Access-Mai'!K12</f>
        <v>RECURSOS LIVRES DA UNIAO</v>
      </c>
      <c r="J12" s="20" t="str">
        <f>+'[1]Access-Mai'!L12</f>
        <v>3</v>
      </c>
      <c r="K12" s="18"/>
      <c r="L12" s="18"/>
      <c r="M12" s="18"/>
      <c r="N12" s="19">
        <v>0</v>
      </c>
      <c r="O12" s="18"/>
      <c r="P12" s="18">
        <f>+'[1]Access-Mai'!M12</f>
        <v>16397689</v>
      </c>
      <c r="Q12" s="18"/>
      <c r="R12" s="18">
        <f>N12-O12+P12+Q12</f>
        <v>16397689</v>
      </c>
      <c r="S12" s="18">
        <f>+'[1]Access-Mai'!N12</f>
        <v>14488747.609999999</v>
      </c>
      <c r="T12" s="17">
        <f>IF(R12&gt;0,S12/R12,0)</f>
        <v>0.8835847301409363</v>
      </c>
      <c r="U12" s="18">
        <f>+'[1]Access-Mai'!O12</f>
        <v>4931186.92</v>
      </c>
      <c r="V12" s="17">
        <f>IF(R12&gt;0,U12/R12,0)</f>
        <v>0.30072450575199955</v>
      </c>
      <c r="W12" s="18">
        <f>+'[1]Access-Mai'!P12</f>
        <v>4858743.9400000004</v>
      </c>
      <c r="X12" s="17">
        <f>IF(R12&gt;0,W12/R12,0)</f>
        <v>0.29630662833037025</v>
      </c>
    </row>
    <row r="13" spans="1:24" ht="28.5" customHeight="1" x14ac:dyDescent="0.2">
      <c r="A13" s="20" t="str">
        <f>+'[1]Access-Mai'!A13</f>
        <v>12101</v>
      </c>
      <c r="B13" s="21" t="str">
        <f>+'[1]Access-Mai'!B13</f>
        <v>JUSTICA FEDERAL DE PRIMEIRO GRAU</v>
      </c>
      <c r="C13" s="20" t="str">
        <f>+CONCATENATE('[1]Access-Mai'!C13,".",'[1]Access-Mai'!D13)</f>
        <v>02.122</v>
      </c>
      <c r="D13" s="20" t="str">
        <f>+CONCATENATE('[1]Access-Mai'!E13,".",'[1]Access-Mai'!G13)</f>
        <v>0033.15Y6</v>
      </c>
      <c r="E13" s="21" t="str">
        <f>+'[1]Access-Mai'!F13</f>
        <v>PROGRAMA DE GESTAO E MANUTENCAO DO PODER JUDICIARIO</v>
      </c>
      <c r="F13" s="21" t="str">
        <f>+'[1]Access-Mai'!H13</f>
        <v>IMPLANTACAO DE USINA FOTOVOLTAICA NO EDIFICIO-SEDE DA JUSTIC</v>
      </c>
      <c r="G13" s="20" t="str">
        <f>IF('[1]Access-Mai'!I13="1","F","S")</f>
        <v>F</v>
      </c>
      <c r="H13" s="20" t="str">
        <f>+'[1]Access-Mai'!J13</f>
        <v>3000</v>
      </c>
      <c r="I13" s="21" t="str">
        <f>+'[1]Access-Mai'!K13</f>
        <v>RECURSOS LIVRES DA UNIAO</v>
      </c>
      <c r="J13" s="20" t="str">
        <f>+'[1]Access-Mai'!L13</f>
        <v>4</v>
      </c>
      <c r="K13" s="18"/>
      <c r="L13" s="18"/>
      <c r="M13" s="18"/>
      <c r="N13" s="19">
        <v>0</v>
      </c>
      <c r="O13" s="18"/>
      <c r="P13" s="18">
        <f>+'[1]Access-Mai'!M13</f>
        <v>1500000</v>
      </c>
      <c r="Q13" s="18"/>
      <c r="R13" s="18">
        <f>N13-O13+P13+Q13</f>
        <v>1500000</v>
      </c>
      <c r="S13" s="18">
        <f>+'[1]Access-Mai'!N13</f>
        <v>0</v>
      </c>
      <c r="T13" s="17">
        <f>IF(R13&gt;0,S13/R13,0)</f>
        <v>0</v>
      </c>
      <c r="U13" s="18">
        <f>+'[1]Access-Mai'!O13</f>
        <v>0</v>
      </c>
      <c r="V13" s="17">
        <f>IF(R13&gt;0,U13/R13,0)</f>
        <v>0</v>
      </c>
      <c r="W13" s="18">
        <f>+'[1]Access-Mai'!P13</f>
        <v>0</v>
      </c>
      <c r="X13" s="17">
        <f>IF(R13&gt;0,W13/R13,0)</f>
        <v>0</v>
      </c>
    </row>
    <row r="14" spans="1:24" ht="28.5" customHeight="1" x14ac:dyDescent="0.2">
      <c r="A14" s="20" t="str">
        <f>+'[1]Access-Mai'!A14</f>
        <v>12101</v>
      </c>
      <c r="B14" s="21" t="str">
        <f>+'[1]Access-Mai'!B14</f>
        <v>JUSTICA FEDERAL DE PRIMEIRO GRAU</v>
      </c>
      <c r="C14" s="20" t="str">
        <f>+CONCATENATE('[1]Access-Mai'!C14,".",'[1]Access-Mai'!D14)</f>
        <v>02.122</v>
      </c>
      <c r="D14" s="20" t="str">
        <f>+CONCATENATE('[1]Access-Mai'!E14,".",'[1]Access-Mai'!G14)</f>
        <v>0033.15Y7</v>
      </c>
      <c r="E14" s="21" t="str">
        <f>+'[1]Access-Mai'!F14</f>
        <v>PROGRAMA DE GESTAO E MANUTENCAO DO PODER JUDICIARIO</v>
      </c>
      <c r="F14" s="21" t="str">
        <f>+'[1]Access-Mai'!H14</f>
        <v>IMPLANTACAO DE USINA FOTOVOLTAICA NO COMPLEXO DE IMOVEIS DA</v>
      </c>
      <c r="G14" s="20" t="str">
        <f>IF('[1]Access-Mai'!I14="1","F","S")</f>
        <v>F</v>
      </c>
      <c r="H14" s="20" t="str">
        <f>+'[1]Access-Mai'!J14</f>
        <v>3000</v>
      </c>
      <c r="I14" s="21" t="str">
        <f>+'[1]Access-Mai'!K14</f>
        <v>RECURSOS LIVRES DA UNIAO</v>
      </c>
      <c r="J14" s="20" t="str">
        <f>+'[1]Access-Mai'!L14</f>
        <v>4</v>
      </c>
      <c r="K14" s="18"/>
      <c r="L14" s="18"/>
      <c r="M14" s="18"/>
      <c r="N14" s="19">
        <v>0</v>
      </c>
      <c r="O14" s="18"/>
      <c r="P14" s="18">
        <f>+'[1]Access-Mai'!M14</f>
        <v>900000</v>
      </c>
      <c r="Q14" s="18"/>
      <c r="R14" s="18">
        <f>N14-O14+P14+Q14</f>
        <v>900000</v>
      </c>
      <c r="S14" s="18">
        <f>+'[1]Access-Mai'!N14</f>
        <v>12888.24</v>
      </c>
      <c r="T14" s="17">
        <f>IF(R14&gt;0,S14/R14,0)</f>
        <v>1.4320266666666666E-2</v>
      </c>
      <c r="U14" s="18">
        <f>+'[1]Access-Mai'!O14</f>
        <v>0</v>
      </c>
      <c r="V14" s="17">
        <f>IF(R14&gt;0,U14/R14,0)</f>
        <v>0</v>
      </c>
      <c r="W14" s="18">
        <f>+'[1]Access-Mai'!P14</f>
        <v>0</v>
      </c>
      <c r="X14" s="17">
        <f>IF(R14&gt;0,W14/R14,0)</f>
        <v>0</v>
      </c>
    </row>
    <row r="15" spans="1:24" ht="28.5" customHeight="1" x14ac:dyDescent="0.2">
      <c r="A15" s="20" t="str">
        <f>+'[1]Access-Mai'!A15</f>
        <v>12101</v>
      </c>
      <c r="B15" s="21" t="str">
        <f>+'[1]Access-Mai'!B15</f>
        <v>JUSTICA FEDERAL DE PRIMEIRO GRAU</v>
      </c>
      <c r="C15" s="20" t="str">
        <f>+CONCATENATE('[1]Access-Mai'!C15,".",'[1]Access-Mai'!D15)</f>
        <v>02.122</v>
      </c>
      <c r="D15" s="20" t="str">
        <f>+CONCATENATE('[1]Access-Mai'!E15,".",'[1]Access-Mai'!G15)</f>
        <v>0033.15Y8</v>
      </c>
      <c r="E15" s="21" t="str">
        <f>+'[1]Access-Mai'!F15</f>
        <v>PROGRAMA DE GESTAO E MANUTENCAO DO PODER JUDICIARIO</v>
      </c>
      <c r="F15" s="21" t="str">
        <f>+'[1]Access-Mai'!H15</f>
        <v>IMPLANTACAO DE USINA FOTOVOLTAICA NO EDIFICIO-SEDE DA JUSTIC</v>
      </c>
      <c r="G15" s="20" t="str">
        <f>IF('[1]Access-Mai'!I15="1","F","S")</f>
        <v>F</v>
      </c>
      <c r="H15" s="20" t="str">
        <f>+'[1]Access-Mai'!J15</f>
        <v>3000</v>
      </c>
      <c r="I15" s="21" t="str">
        <f>+'[1]Access-Mai'!K15</f>
        <v>RECURSOS LIVRES DA UNIAO</v>
      </c>
      <c r="J15" s="20" t="str">
        <f>+'[1]Access-Mai'!L15</f>
        <v>4</v>
      </c>
      <c r="K15" s="19"/>
      <c r="L15" s="19"/>
      <c r="M15" s="19"/>
      <c r="N15" s="19">
        <v>0</v>
      </c>
      <c r="O15" s="19"/>
      <c r="P15" s="18">
        <f>+'[1]Access-Mai'!M15</f>
        <v>600000</v>
      </c>
      <c r="Q15" s="18"/>
      <c r="R15" s="18">
        <f>N15-O15+P15+Q15</f>
        <v>600000</v>
      </c>
      <c r="S15" s="18">
        <f>+'[1]Access-Mai'!N15</f>
        <v>0</v>
      </c>
      <c r="T15" s="17">
        <f>IF(R15&gt;0,S15/R15,0)</f>
        <v>0</v>
      </c>
      <c r="U15" s="18">
        <f>+'[1]Access-Mai'!O15</f>
        <v>0</v>
      </c>
      <c r="V15" s="17">
        <f>IF(R15&gt;0,U15/R15,0)</f>
        <v>0</v>
      </c>
      <c r="W15" s="18">
        <f>+'[1]Access-Mai'!P15</f>
        <v>0</v>
      </c>
      <c r="X15" s="17">
        <f>IF(R15&gt;0,W15/R15,0)</f>
        <v>0</v>
      </c>
    </row>
    <row r="16" spans="1:24" ht="28.5" customHeight="1" x14ac:dyDescent="0.2">
      <c r="A16" s="20" t="str">
        <f>+'[1]Access-Mai'!A16</f>
        <v>12101</v>
      </c>
      <c r="B16" s="21" t="str">
        <f>+'[1]Access-Mai'!B16</f>
        <v>JUSTICA FEDERAL DE PRIMEIRO GRAU</v>
      </c>
      <c r="C16" s="20" t="str">
        <f>+CONCATENATE('[1]Access-Mai'!C16,".",'[1]Access-Mai'!D16)</f>
        <v>02.122</v>
      </c>
      <c r="D16" s="20" t="str">
        <f>+CONCATENATE('[1]Access-Mai'!E16,".",'[1]Access-Mai'!G16)</f>
        <v>0033.20TP</v>
      </c>
      <c r="E16" s="21" t="str">
        <f>+'[1]Access-Mai'!F16</f>
        <v>PROGRAMA DE GESTAO E MANUTENCAO DO PODER JUDICIARIO</v>
      </c>
      <c r="F16" s="21" t="str">
        <f>+'[1]Access-Mai'!H16</f>
        <v>ATIVOS CIVIS DA UNIAO</v>
      </c>
      <c r="G16" s="20" t="str">
        <f>IF('[1]Access-Mai'!I16="1","F","S")</f>
        <v>F</v>
      </c>
      <c r="H16" s="20" t="str">
        <f>+'[1]Access-Mai'!J16</f>
        <v>1000</v>
      </c>
      <c r="I16" s="21" t="str">
        <f>+'[1]Access-Mai'!K16</f>
        <v>RECURSOS LIVRES DA UNIAO</v>
      </c>
      <c r="J16" s="20" t="str">
        <f>+'[1]Access-Mai'!L16</f>
        <v>1</v>
      </c>
      <c r="K16" s="18"/>
      <c r="L16" s="18"/>
      <c r="M16" s="18"/>
      <c r="N16" s="19">
        <v>0</v>
      </c>
      <c r="O16" s="18"/>
      <c r="P16" s="18">
        <f>+'[1]Access-Mai'!M16</f>
        <v>37116198.240000002</v>
      </c>
      <c r="Q16" s="18"/>
      <c r="R16" s="18">
        <f>N16-O16+P16+Q16</f>
        <v>37116198.240000002</v>
      </c>
      <c r="S16" s="18">
        <f>+'[1]Access-Mai'!N16</f>
        <v>37116198.240000002</v>
      </c>
      <c r="T16" s="17">
        <f>IF(R16&gt;0,S16/R16,0)</f>
        <v>1</v>
      </c>
      <c r="U16" s="18">
        <f>+'[1]Access-Mai'!O16</f>
        <v>37106581.759999998</v>
      </c>
      <c r="V16" s="17">
        <f>IF(R16&gt;0,U16/R16,0)</f>
        <v>0.99974090880919908</v>
      </c>
      <c r="W16" s="18">
        <f>+'[1]Access-Mai'!P16</f>
        <v>35618891.710000001</v>
      </c>
      <c r="X16" s="17">
        <f>IF(R16&gt;0,W16/R16,0)</f>
        <v>0.95965894674023056</v>
      </c>
    </row>
    <row r="17" spans="1:24" ht="28.5" customHeight="1" x14ac:dyDescent="0.2">
      <c r="A17" s="20" t="str">
        <f>+'[1]Access-Mai'!A17</f>
        <v>12101</v>
      </c>
      <c r="B17" s="21" t="str">
        <f>+'[1]Access-Mai'!B17</f>
        <v>JUSTICA FEDERAL DE PRIMEIRO GRAU</v>
      </c>
      <c r="C17" s="20" t="str">
        <f>+CONCATENATE('[1]Access-Mai'!C17,".",'[1]Access-Mai'!D17)</f>
        <v>02.122</v>
      </c>
      <c r="D17" s="20" t="str">
        <f>+CONCATENATE('[1]Access-Mai'!E17,".",'[1]Access-Mai'!G17)</f>
        <v>0033.216H</v>
      </c>
      <c r="E17" s="21" t="str">
        <f>+'[1]Access-Mai'!F17</f>
        <v>PROGRAMA DE GESTAO E MANUTENCAO DO PODER JUDICIARIO</v>
      </c>
      <c r="F17" s="21" t="str">
        <f>+'[1]Access-Mai'!H17</f>
        <v>AJUDA DE CUSTO PARA MORADIA OU AUXILIO-MORADIA A AGENTES PUB</v>
      </c>
      <c r="G17" s="20" t="str">
        <f>IF('[1]Access-Mai'!I17="1","F","S")</f>
        <v>F</v>
      </c>
      <c r="H17" s="20" t="str">
        <f>+'[1]Access-Mai'!J17</f>
        <v>1000</v>
      </c>
      <c r="I17" s="21" t="str">
        <f>+'[1]Access-Mai'!K17</f>
        <v>RECURSOS LIVRES DA UNIAO</v>
      </c>
      <c r="J17" s="20" t="str">
        <f>+'[1]Access-Mai'!L17</f>
        <v>3</v>
      </c>
      <c r="K17" s="18"/>
      <c r="L17" s="18"/>
      <c r="M17" s="18"/>
      <c r="N17" s="19">
        <v>0</v>
      </c>
      <c r="O17" s="18"/>
      <c r="P17" s="18">
        <f>+'[1]Access-Mai'!M17</f>
        <v>240000</v>
      </c>
      <c r="Q17" s="18"/>
      <c r="R17" s="18">
        <f>N17-O17+P17+Q17</f>
        <v>240000</v>
      </c>
      <c r="S17" s="18">
        <f>+'[1]Access-Mai'!N17</f>
        <v>204205.5</v>
      </c>
      <c r="T17" s="17">
        <f>IF(R17&gt;0,S17/R17,0)</f>
        <v>0.85085624999999998</v>
      </c>
      <c r="U17" s="18">
        <f>+'[1]Access-Mai'!O17</f>
        <v>65697.899999999994</v>
      </c>
      <c r="V17" s="17">
        <f>IF(R17&gt;0,U17/R17,0)</f>
        <v>0.27374124999999999</v>
      </c>
      <c r="W17" s="18">
        <f>+'[1]Access-Mai'!P17</f>
        <v>65697.899999999994</v>
      </c>
      <c r="X17" s="17">
        <f>IF(R17&gt;0,W17/R17,0)</f>
        <v>0.27374124999999999</v>
      </c>
    </row>
    <row r="18" spans="1:24" ht="28.5" customHeight="1" x14ac:dyDescent="0.2">
      <c r="A18" s="20" t="str">
        <f>+'[1]Access-Mai'!A18</f>
        <v>12101</v>
      </c>
      <c r="B18" s="21" t="str">
        <f>+'[1]Access-Mai'!B18</f>
        <v>JUSTICA FEDERAL DE PRIMEIRO GRAU</v>
      </c>
      <c r="C18" s="20" t="str">
        <f>+CONCATENATE('[1]Access-Mai'!C18,".",'[1]Access-Mai'!D18)</f>
        <v>02.122</v>
      </c>
      <c r="D18" s="20" t="str">
        <f>+CONCATENATE('[1]Access-Mai'!E18,".",'[1]Access-Mai'!G18)</f>
        <v>0033.219Z</v>
      </c>
      <c r="E18" s="21" t="str">
        <f>+'[1]Access-Mai'!F18</f>
        <v>PROGRAMA DE GESTAO E MANUTENCAO DO PODER JUDICIARIO</v>
      </c>
      <c r="F18" s="21" t="str">
        <f>+'[1]Access-Mai'!H18</f>
        <v>CONSERVACAO E RECUPERACAO DE ATIVOS DE INFRAESTRUTURA DA UNI</v>
      </c>
      <c r="G18" s="20" t="str">
        <f>IF('[1]Access-Mai'!I18="1","F","S")</f>
        <v>F</v>
      </c>
      <c r="H18" s="20" t="str">
        <f>+'[1]Access-Mai'!J18</f>
        <v>1000</v>
      </c>
      <c r="I18" s="21" t="str">
        <f>+'[1]Access-Mai'!K18</f>
        <v>RECURSOS LIVRES DA UNIAO</v>
      </c>
      <c r="J18" s="20" t="str">
        <f>+'[1]Access-Mai'!L18</f>
        <v>4</v>
      </c>
      <c r="K18" s="18"/>
      <c r="L18" s="18"/>
      <c r="M18" s="18"/>
      <c r="N18" s="19">
        <v>0</v>
      </c>
      <c r="O18" s="18"/>
      <c r="P18" s="18">
        <f>+'[1]Access-Mai'!M18</f>
        <v>500000</v>
      </c>
      <c r="Q18" s="18"/>
      <c r="R18" s="18">
        <f>N18-O18+P18+Q18</f>
        <v>500000</v>
      </c>
      <c r="S18" s="18">
        <f>+'[1]Access-Mai'!N18</f>
        <v>0</v>
      </c>
      <c r="T18" s="17">
        <f>IF(R18&gt;0,S18/R18,0)</f>
        <v>0</v>
      </c>
      <c r="U18" s="18">
        <f>+'[1]Access-Mai'!O18</f>
        <v>0</v>
      </c>
      <c r="V18" s="17">
        <f>IF(R18&gt;0,U18/R18,0)</f>
        <v>0</v>
      </c>
      <c r="W18" s="18">
        <f>+'[1]Access-Mai'!P18</f>
        <v>0</v>
      </c>
      <c r="X18" s="17">
        <f>IF(R18&gt;0,W18/R18,0)</f>
        <v>0</v>
      </c>
    </row>
    <row r="19" spans="1:24" ht="28.5" customHeight="1" x14ac:dyDescent="0.2">
      <c r="A19" s="20" t="str">
        <f>+'[1]Access-Mai'!A19</f>
        <v>12101</v>
      </c>
      <c r="B19" s="21" t="str">
        <f>+'[1]Access-Mai'!B19</f>
        <v>JUSTICA FEDERAL DE PRIMEIRO GRAU</v>
      </c>
      <c r="C19" s="20" t="str">
        <f>+CONCATENATE('[1]Access-Mai'!C19,".",'[1]Access-Mai'!D19)</f>
        <v>02.331</v>
      </c>
      <c r="D19" s="20" t="str">
        <f>+CONCATENATE('[1]Access-Mai'!E19,".",'[1]Access-Mai'!G19)</f>
        <v>0033.2004</v>
      </c>
      <c r="E19" s="21" t="str">
        <f>+'[1]Access-Mai'!F19</f>
        <v>PROGRAMA DE GESTAO E MANUTENCAO DO PODER JUDICIARIO</v>
      </c>
      <c r="F19" s="21" t="str">
        <f>+'[1]Access-Mai'!H19</f>
        <v>ASSISTENCIA MEDICA E ODONTOLOGICA AOS SERVIDORES CIVIS, EMPR</v>
      </c>
      <c r="G19" s="20" t="str">
        <f>IF('[1]Access-Mai'!I19="1","F","S")</f>
        <v>S</v>
      </c>
      <c r="H19" s="20" t="str">
        <f>+'[1]Access-Mai'!J19</f>
        <v>1000</v>
      </c>
      <c r="I19" s="21" t="str">
        <f>+'[1]Access-Mai'!K19</f>
        <v>RECURSOS LIVRES DA UNIAO</v>
      </c>
      <c r="J19" s="20" t="str">
        <f>+'[1]Access-Mai'!L19</f>
        <v>3</v>
      </c>
      <c r="K19" s="18"/>
      <c r="L19" s="18"/>
      <c r="M19" s="18"/>
      <c r="N19" s="19">
        <v>0</v>
      </c>
      <c r="O19" s="18"/>
      <c r="P19" s="18">
        <f>+'[1]Access-Mai'!M19</f>
        <v>5937564</v>
      </c>
      <c r="Q19" s="18"/>
      <c r="R19" s="18">
        <f>N19-O19+P19+Q19</f>
        <v>5937564</v>
      </c>
      <c r="S19" s="18">
        <f>+'[1]Access-Mai'!N19</f>
        <v>5421824</v>
      </c>
      <c r="T19" s="17">
        <f>IF(R19&gt;0,S19/R19,0)</f>
        <v>0.91313946258095069</v>
      </c>
      <c r="U19" s="18">
        <f>+'[1]Access-Mai'!O19</f>
        <v>2002101.35</v>
      </c>
      <c r="V19" s="17">
        <f>IF(R19&gt;0,U19/R19,0)</f>
        <v>0.33719238226316384</v>
      </c>
      <c r="W19" s="18">
        <f>+'[1]Access-Mai'!P19</f>
        <v>2002101.35</v>
      </c>
      <c r="X19" s="17">
        <f>IF(R19&gt;0,W19/R19,0)</f>
        <v>0.33719238226316384</v>
      </c>
    </row>
    <row r="20" spans="1:24" ht="28.5" customHeight="1" x14ac:dyDescent="0.2">
      <c r="A20" s="20" t="str">
        <f>+'[1]Access-Mai'!A20</f>
        <v>12101</v>
      </c>
      <c r="B20" s="21" t="str">
        <f>+'[1]Access-Mai'!B20</f>
        <v>JUSTICA FEDERAL DE PRIMEIRO GRAU</v>
      </c>
      <c r="C20" s="20" t="str">
        <f>+CONCATENATE('[1]Access-Mai'!C20,".",'[1]Access-Mai'!D20)</f>
        <v>02.331</v>
      </c>
      <c r="D20" s="20" t="str">
        <f>+CONCATENATE('[1]Access-Mai'!E20,".",'[1]Access-Mai'!G20)</f>
        <v>0033.212B</v>
      </c>
      <c r="E20" s="21" t="str">
        <f>+'[1]Access-Mai'!F20</f>
        <v>PROGRAMA DE GESTAO E MANUTENCAO DO PODER JUDICIARIO</v>
      </c>
      <c r="F20" s="21" t="str">
        <f>+'[1]Access-Mai'!H20</f>
        <v>BENEFICIOS OBRIGATORIOS AOS SERVIDORES CIVIS, EMPREGADOS, MI</v>
      </c>
      <c r="G20" s="20" t="str">
        <f>IF('[1]Access-Mai'!I20="1","F","S")</f>
        <v>F</v>
      </c>
      <c r="H20" s="20" t="str">
        <f>+'[1]Access-Mai'!J20</f>
        <v>1000</v>
      </c>
      <c r="I20" s="21" t="str">
        <f>+'[1]Access-Mai'!K20</f>
        <v>RECURSOS LIVRES DA UNIAO</v>
      </c>
      <c r="J20" s="20" t="str">
        <f>+'[1]Access-Mai'!L20</f>
        <v>3</v>
      </c>
      <c r="K20" s="18"/>
      <c r="L20" s="18"/>
      <c r="M20" s="18"/>
      <c r="N20" s="19">
        <v>0</v>
      </c>
      <c r="O20" s="18"/>
      <c r="P20" s="18">
        <f>+'[1]Access-Mai'!M20</f>
        <v>4374849</v>
      </c>
      <c r="Q20" s="18"/>
      <c r="R20" s="18">
        <f>N20-O20+P20+Q20</f>
        <v>4374849</v>
      </c>
      <c r="S20" s="18">
        <f>+'[1]Access-Mai'!N20</f>
        <v>4367131.46</v>
      </c>
      <c r="T20" s="17">
        <f>IF(R20&gt;0,S20/R20,0)</f>
        <v>0.99823592997152588</v>
      </c>
      <c r="U20" s="18">
        <f>+'[1]Access-Mai'!O20</f>
        <v>2379485.2999999998</v>
      </c>
      <c r="V20" s="17">
        <f>IF(R20&gt;0,U20/R20,0)</f>
        <v>0.54390112664459955</v>
      </c>
      <c r="W20" s="18">
        <f>+'[1]Access-Mai'!P20</f>
        <v>2379485.2999999998</v>
      </c>
      <c r="X20" s="17">
        <f>IF(R20&gt;0,W20/R20,0)</f>
        <v>0.54390112664459955</v>
      </c>
    </row>
    <row r="21" spans="1:24" ht="28.5" customHeight="1" x14ac:dyDescent="0.2">
      <c r="A21" s="20" t="str">
        <f>+'[1]Access-Mai'!A21</f>
        <v>12101</v>
      </c>
      <c r="B21" s="21" t="str">
        <f>+'[1]Access-Mai'!B21</f>
        <v>JUSTICA FEDERAL DE PRIMEIRO GRAU</v>
      </c>
      <c r="C21" s="20" t="str">
        <f>+CONCATENATE('[1]Access-Mai'!C21,".",'[1]Access-Mai'!D21)</f>
        <v>02.846</v>
      </c>
      <c r="D21" s="20" t="str">
        <f>+CONCATENATE('[1]Access-Mai'!E21,".",'[1]Access-Mai'!G21)</f>
        <v>0033.09HB</v>
      </c>
      <c r="E21" s="21" t="str">
        <f>+'[1]Access-Mai'!F21</f>
        <v>PROGRAMA DE GESTAO E MANUTENCAO DO PODER JUDICIARIO</v>
      </c>
      <c r="F21" s="21" t="str">
        <f>+'[1]Access-Mai'!H21</f>
        <v>CONTRIBUICAO DA UNIAO, DE SUAS AUTARQUIAS E FUNDACOES PARA O</v>
      </c>
      <c r="G21" s="20" t="str">
        <f>IF('[1]Access-Mai'!I21="1","F","S")</f>
        <v>F</v>
      </c>
      <c r="H21" s="20" t="str">
        <f>+'[1]Access-Mai'!J21</f>
        <v>1000</v>
      </c>
      <c r="I21" s="21" t="str">
        <f>+'[1]Access-Mai'!K21</f>
        <v>RECURSOS LIVRES DA UNIAO</v>
      </c>
      <c r="J21" s="20" t="str">
        <f>+'[1]Access-Mai'!L21</f>
        <v>1</v>
      </c>
      <c r="K21" s="18"/>
      <c r="L21" s="18"/>
      <c r="M21" s="18"/>
      <c r="N21" s="19">
        <v>0</v>
      </c>
      <c r="O21" s="18"/>
      <c r="P21" s="18">
        <f>+'[1]Access-Mai'!M21</f>
        <v>5924736.2800000003</v>
      </c>
      <c r="Q21" s="18"/>
      <c r="R21" s="18">
        <f>N21-O21+P21+Q21</f>
        <v>5924736.2800000003</v>
      </c>
      <c r="S21" s="18">
        <f>+'[1]Access-Mai'!N21</f>
        <v>5924736.2800000003</v>
      </c>
      <c r="T21" s="17">
        <f>IF(R21&gt;0,S21/R21,0)</f>
        <v>1</v>
      </c>
      <c r="U21" s="18">
        <f>+'[1]Access-Mai'!O21</f>
        <v>5924736.2800000003</v>
      </c>
      <c r="V21" s="17">
        <f>IF(R21&gt;0,U21/R21,0)</f>
        <v>1</v>
      </c>
      <c r="W21" s="18">
        <f>+'[1]Access-Mai'!P21</f>
        <v>5924736.2800000003</v>
      </c>
      <c r="X21" s="17">
        <f>IF(R21&gt;0,W21/R21,0)</f>
        <v>1</v>
      </c>
    </row>
    <row r="22" spans="1:24" ht="28.5" customHeight="1" x14ac:dyDescent="0.2">
      <c r="A22" s="20" t="str">
        <f>+'[1]Access-Mai'!A17</f>
        <v>12101</v>
      </c>
      <c r="B22" s="21" t="str">
        <f>+'[1]Access-Mai'!B17</f>
        <v>JUSTICA FEDERAL DE PRIMEIRO GRAU</v>
      </c>
      <c r="C22" s="20" t="str">
        <f>+CONCATENATE('[1]Access-Mai'!C17,".",'[1]Access-Mai'!D17)</f>
        <v>02.122</v>
      </c>
      <c r="D22" s="20" t="str">
        <f>+CONCATENATE('[1]Access-Mai'!E17,".",'[1]Access-Mai'!G17)</f>
        <v>0033.216H</v>
      </c>
      <c r="E22" s="21" t="str">
        <f>+'[1]Access-Mai'!F17</f>
        <v>PROGRAMA DE GESTAO E MANUTENCAO DO PODER JUDICIARIO</v>
      </c>
      <c r="F22" s="21" t="str">
        <f>+'[1]Access-Mai'!H17</f>
        <v>AJUDA DE CUSTO PARA MORADIA OU AUXILIO-MORADIA A AGENTES PUB</v>
      </c>
      <c r="G22" s="20" t="str">
        <f>IF('[1]Access-Mai'!I17="1","F","S")</f>
        <v>F</v>
      </c>
      <c r="H22" s="20" t="str">
        <f>+'[1]Access-Mai'!J17</f>
        <v>1000</v>
      </c>
      <c r="I22" s="21" t="str">
        <f>+'[1]Access-Mai'!K17</f>
        <v>RECURSOS LIVRES DA UNIAO</v>
      </c>
      <c r="J22" s="20" t="str">
        <f>+'[1]Access-Mai'!L17</f>
        <v>3</v>
      </c>
      <c r="K22" s="18"/>
      <c r="L22" s="18"/>
      <c r="M22" s="18"/>
      <c r="N22" s="19">
        <v>0</v>
      </c>
      <c r="O22" s="18"/>
      <c r="P22" s="18">
        <f>+'[1]Access-Mai'!M22</f>
        <v>9240882.5099999998</v>
      </c>
      <c r="Q22" s="18"/>
      <c r="R22" s="18">
        <f>N22-O22+P22+Q22</f>
        <v>9240882.5099999998</v>
      </c>
      <c r="S22" s="18">
        <f>+'[1]Access-Mai'!N22</f>
        <v>9240882.5099999998</v>
      </c>
      <c r="T22" s="17">
        <f>IF(R22&gt;0,S22/R22,0)</f>
        <v>1</v>
      </c>
      <c r="U22" s="18">
        <f>+'[1]Access-Mai'!O22</f>
        <v>9240882.5099999998</v>
      </c>
      <c r="V22" s="17">
        <f>IF(R22&gt;0,U22/R22,0)</f>
        <v>1</v>
      </c>
      <c r="W22" s="18">
        <f>+'[1]Access-Mai'!P22</f>
        <v>8923794.1600000001</v>
      </c>
      <c r="X22" s="17">
        <f>IF(R22&gt;0,W22/R22,0)</f>
        <v>0.96568635629152699</v>
      </c>
    </row>
    <row r="23" spans="1:24" ht="28.5" customHeight="1" x14ac:dyDescent="0.2">
      <c r="A23" s="20" t="str">
        <f>+'[1]Access-Mai'!A18</f>
        <v>12101</v>
      </c>
      <c r="B23" s="21" t="str">
        <f>+'[1]Access-Mai'!B18</f>
        <v>JUSTICA FEDERAL DE PRIMEIRO GRAU</v>
      </c>
      <c r="C23" s="20" t="str">
        <f>+CONCATENATE('[1]Access-Mai'!C18,".",'[1]Access-Mai'!D18)</f>
        <v>02.122</v>
      </c>
      <c r="D23" s="20" t="str">
        <f>+CONCATENATE('[1]Access-Mai'!E18,".",'[1]Access-Mai'!G18)</f>
        <v>0033.219Z</v>
      </c>
      <c r="E23" s="21" t="str">
        <f>+'[1]Access-Mai'!F18</f>
        <v>PROGRAMA DE GESTAO E MANUTENCAO DO PODER JUDICIARIO</v>
      </c>
      <c r="F23" s="21" t="str">
        <f>+'[1]Access-Mai'!H18</f>
        <v>CONSERVACAO E RECUPERACAO DE ATIVOS DE INFRAESTRUTURA DA UNI</v>
      </c>
      <c r="G23" s="20" t="str">
        <f>IF('[1]Access-Mai'!I18="1","F","S")</f>
        <v>F</v>
      </c>
      <c r="H23" s="20" t="str">
        <f>+'[1]Access-Mai'!J18</f>
        <v>1000</v>
      </c>
      <c r="I23" s="21" t="str">
        <f>+'[1]Access-Mai'!K18</f>
        <v>RECURSOS LIVRES DA UNIAO</v>
      </c>
      <c r="J23" s="20" t="str">
        <f>+'[1]Access-Mai'!L18</f>
        <v>4</v>
      </c>
      <c r="K23" s="19"/>
      <c r="L23" s="19"/>
      <c r="M23" s="19"/>
      <c r="N23" s="19">
        <v>0</v>
      </c>
      <c r="O23" s="19"/>
      <c r="P23" s="18">
        <f>+'[1]Access-Mai'!M23</f>
        <v>43075.55</v>
      </c>
      <c r="Q23" s="18"/>
      <c r="R23" s="18">
        <f>N23-O23+P23+Q23</f>
        <v>43075.55</v>
      </c>
      <c r="S23" s="18">
        <f>+'[1]Access-Mai'!N23</f>
        <v>43075.55</v>
      </c>
      <c r="T23" s="17">
        <f>IF(R23&gt;0,S23/R23,0)</f>
        <v>1</v>
      </c>
      <c r="U23" s="18">
        <f>+'[1]Access-Mai'!O23</f>
        <v>43075.55</v>
      </c>
      <c r="V23" s="17">
        <f>IF(R23&gt;0,U23/R23,0)</f>
        <v>1</v>
      </c>
      <c r="W23" s="18">
        <f>+'[1]Access-Mai'!P23</f>
        <v>43075.55</v>
      </c>
      <c r="X23" s="17">
        <f>IF(R23&gt;0,W23/R23,0)</f>
        <v>1</v>
      </c>
    </row>
    <row r="24" spans="1:24" ht="28.5" customHeight="1" x14ac:dyDescent="0.2">
      <c r="A24" s="20" t="str">
        <f>+'[1]Access-Mai'!A24</f>
        <v>33201</v>
      </c>
      <c r="B24" s="21" t="str">
        <f>+'[1]Access-Mai'!B24</f>
        <v>INSTITUTO NACIONAL DO SEGURO SOCIAL</v>
      </c>
      <c r="C24" s="20" t="str">
        <f>+CONCATENATE('[1]Access-Mai'!C24,".",'[1]Access-Mai'!D24)</f>
        <v>28.846</v>
      </c>
      <c r="D24" s="20" t="str">
        <f>+CONCATENATE('[1]Access-Mai'!E24,".",'[1]Access-Mai'!G24)</f>
        <v>0901.00SA</v>
      </c>
      <c r="E24" s="21" t="str">
        <f>+'[1]Access-Mai'!F24</f>
        <v>OPERACOES ESPECIAIS: CUMPRIMENTO DE SENTENCAS JUDICIAIS</v>
      </c>
      <c r="F24" s="21" t="str">
        <f>+'[1]Access-Mai'!H24</f>
        <v>PAGAMENTO DE HONORARIOS PERICIAIS NAS ACOES EM QUE O INSS FI</v>
      </c>
      <c r="G24" s="20" t="str">
        <f>IF('[1]Access-Mai'!I24="1","F","S")</f>
        <v>S</v>
      </c>
      <c r="H24" s="20" t="str">
        <f>+'[1]Access-Mai'!J24</f>
        <v>1000</v>
      </c>
      <c r="I24" s="21" t="str">
        <f>+'[1]Access-Mai'!K24</f>
        <v>RECURSOS LIVRES DA UNIAO</v>
      </c>
      <c r="J24" s="20" t="str">
        <f>+'[1]Access-Mai'!L24</f>
        <v>3</v>
      </c>
      <c r="K24" s="19"/>
      <c r="L24" s="19"/>
      <c r="M24" s="19"/>
      <c r="N24" s="19">
        <v>0</v>
      </c>
      <c r="O24" s="19"/>
      <c r="P24" s="18">
        <f>+'[1]Access-Mai'!M24</f>
        <v>2391698</v>
      </c>
      <c r="Q24" s="18"/>
      <c r="R24" s="18">
        <f>N24-O24+P24+Q24</f>
        <v>2391698</v>
      </c>
      <c r="S24" s="18">
        <f>+'[1]Access-Mai'!N24</f>
        <v>2391448.04</v>
      </c>
      <c r="T24" s="17">
        <f>IF(R24&gt;0,S24/R24,0)</f>
        <v>0.99989548847722409</v>
      </c>
      <c r="U24" s="18">
        <f>+'[1]Access-Mai'!O24</f>
        <v>2391447.7599999998</v>
      </c>
      <c r="V24" s="17">
        <f>IF(R24&gt;0,U24/R24,0)</f>
        <v>0.99989537140558704</v>
      </c>
      <c r="W24" s="18">
        <f>+'[1]Access-Mai'!P24</f>
        <v>2192852.1</v>
      </c>
      <c r="X24" s="17">
        <f>IF(R24&gt;0,W24/R24,0)</f>
        <v>0.91685994636446577</v>
      </c>
    </row>
    <row r="25" spans="1:24" ht="28.5" customHeight="1" thickBot="1" x14ac:dyDescent="0.25">
      <c r="A25" s="20" t="str">
        <f>+'[1]Access-Mai'!A19</f>
        <v>12101</v>
      </c>
      <c r="B25" s="21" t="str">
        <f>+'[1]Access-Mai'!B19</f>
        <v>JUSTICA FEDERAL DE PRIMEIRO GRAU</v>
      </c>
      <c r="C25" s="20" t="str">
        <f>+CONCATENATE('[1]Access-Mai'!C19,".",'[1]Access-Mai'!D19)</f>
        <v>02.331</v>
      </c>
      <c r="D25" s="20" t="str">
        <f>+CONCATENATE('[1]Access-Mai'!E19,".",'[1]Access-Mai'!G19)</f>
        <v>0033.2004</v>
      </c>
      <c r="E25" s="21" t="str">
        <f>+'[1]Access-Mai'!F19</f>
        <v>PROGRAMA DE GESTAO E MANUTENCAO DO PODER JUDICIARIO</v>
      </c>
      <c r="F25" s="21" t="str">
        <f>+'[1]Access-Mai'!H19</f>
        <v>ASSISTENCIA MEDICA E ODONTOLOGICA AOS SERVIDORES CIVIS, EMPR</v>
      </c>
      <c r="G25" s="20" t="str">
        <f>IF('[1]Access-Mai'!I19="1","F","S")</f>
        <v>S</v>
      </c>
      <c r="H25" s="20" t="str">
        <f>+'[1]Access-Mai'!J19</f>
        <v>1000</v>
      </c>
      <c r="I25" s="21" t="str">
        <f>+'[1]Access-Mai'!K19</f>
        <v>RECURSOS LIVRES DA UNIAO</v>
      </c>
      <c r="J25" s="20" t="str">
        <f>+'[1]Access-Mai'!L19</f>
        <v>3</v>
      </c>
      <c r="K25" s="19"/>
      <c r="L25" s="19"/>
      <c r="M25" s="19"/>
      <c r="N25" s="19">
        <v>0</v>
      </c>
      <c r="O25" s="19"/>
      <c r="P25" s="18">
        <f>+'[1]Access-Mai'!M25</f>
        <v>0</v>
      </c>
      <c r="Q25" s="18"/>
      <c r="R25" s="18">
        <f>N25-O25+P25+Q25</f>
        <v>0</v>
      </c>
      <c r="S25" s="18">
        <f>+'[1]Access-Mai'!N25</f>
        <v>0</v>
      </c>
      <c r="T25" s="17">
        <f>IF(R25&gt;0,S25/R25,0)</f>
        <v>0</v>
      </c>
      <c r="U25" s="18">
        <f>+'[1]Access-Mai'!O25</f>
        <v>0</v>
      </c>
      <c r="V25" s="17">
        <f>IF(R25&gt;0,U25/R25,0)</f>
        <v>0</v>
      </c>
      <c r="W25" s="18">
        <f>+'[1]Access-Mai'!P25</f>
        <v>0</v>
      </c>
      <c r="X25" s="17">
        <f>IF(R25&gt;0,W25/R25,0)</f>
        <v>0</v>
      </c>
    </row>
    <row r="26" spans="1:24" ht="28.5" customHeight="1" thickBot="1" x14ac:dyDescent="0.25">
      <c r="A26" s="16" t="s">
        <v>2</v>
      </c>
      <c r="B26" s="15"/>
      <c r="C26" s="15"/>
      <c r="D26" s="15"/>
      <c r="E26" s="15"/>
      <c r="F26" s="15"/>
      <c r="G26" s="15"/>
      <c r="H26" s="15"/>
      <c r="I26" s="15"/>
      <c r="J26" s="14"/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2">
        <f>SUM(P10:P25)</f>
        <v>87092120.580000013</v>
      </c>
      <c r="Q26" s="12">
        <f>SUM(Q10:Q25)</f>
        <v>0</v>
      </c>
      <c r="R26" s="12">
        <f>SUM(R10:R25)</f>
        <v>87092120.580000013</v>
      </c>
      <c r="S26" s="12">
        <f>SUM(S10:S25)</f>
        <v>80116806.080000013</v>
      </c>
      <c r="T26" s="11">
        <f>IF(R26&gt;0,S26/R26,0)</f>
        <v>0.91990877643640911</v>
      </c>
      <c r="U26" s="12">
        <f>SUM(U10:U25)</f>
        <v>64546962.989999987</v>
      </c>
      <c r="V26" s="11">
        <f>IF(R26&gt;0,U26/R26,0)</f>
        <v>0.74113435934435912</v>
      </c>
      <c r="W26" s="12">
        <f>SUM(W10:W25)</f>
        <v>62431305.520000003</v>
      </c>
      <c r="X26" s="11">
        <f>IF(R26&gt;0,W26/R26,0)</f>
        <v>0.71684217934104177</v>
      </c>
    </row>
    <row r="27" spans="1:24" x14ac:dyDescent="0.2">
      <c r="A27" s="7" t="s">
        <v>1</v>
      </c>
      <c r="B27" s="7"/>
      <c r="C27" s="7"/>
      <c r="D27" s="7"/>
      <c r="E27" s="7"/>
      <c r="F27" s="7"/>
      <c r="G27" s="7"/>
      <c r="H27" s="9"/>
      <c r="I27" s="9"/>
      <c r="J27" s="9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7"/>
      <c r="W27" s="8"/>
      <c r="X27" s="7"/>
    </row>
    <row r="28" spans="1:24" x14ac:dyDescent="0.2">
      <c r="A28" s="7" t="s">
        <v>0</v>
      </c>
      <c r="B28" s="10"/>
      <c r="C28" s="7"/>
      <c r="D28" s="7"/>
      <c r="E28" s="7"/>
      <c r="F28" s="7"/>
      <c r="G28" s="7"/>
      <c r="H28" s="9"/>
      <c r="I28" s="9"/>
      <c r="J28" s="9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  <c r="V28" s="7"/>
      <c r="W28" s="8"/>
      <c r="X28" s="7"/>
    </row>
    <row r="30" spans="1:24" x14ac:dyDescent="0.2">
      <c r="O30" s="2"/>
      <c r="P30" s="1"/>
      <c r="Q30" s="1"/>
      <c r="R30" s="1"/>
      <c r="S30" s="1"/>
      <c r="T30" s="1"/>
      <c r="U30" s="1"/>
      <c r="V30" s="1"/>
      <c r="W30" s="1"/>
    </row>
    <row r="31" spans="1:24" s="3" customFormat="1" ht="12" x14ac:dyDescent="0.2">
      <c r="O31" s="5"/>
      <c r="P31" s="4"/>
      <c r="Q31" s="4"/>
      <c r="R31" s="4"/>
      <c r="S31" s="4"/>
      <c r="T31" s="4"/>
      <c r="U31" s="4"/>
      <c r="V31" s="4"/>
      <c r="W31" s="4"/>
      <c r="X31" s="6"/>
    </row>
    <row r="32" spans="1:24" s="3" customFormat="1" ht="12" x14ac:dyDescent="0.2">
      <c r="O32" s="5"/>
      <c r="P32" s="4"/>
      <c r="Q32" s="4"/>
      <c r="R32" s="4"/>
      <c r="S32" s="4"/>
      <c r="T32" s="4"/>
      <c r="U32" s="4"/>
      <c r="V32" s="4"/>
      <c r="W32" s="4"/>
      <c r="X32" s="6"/>
    </row>
    <row r="33" spans="15:24" s="3" customFormat="1" ht="12" x14ac:dyDescent="0.2">
      <c r="O33" s="5"/>
      <c r="P33" s="4"/>
      <c r="Q33" s="4"/>
      <c r="R33" s="4"/>
      <c r="S33" s="4"/>
      <c r="T33" s="4"/>
      <c r="U33" s="4"/>
      <c r="V33" s="4"/>
      <c r="W33" s="4"/>
      <c r="X33" s="6"/>
    </row>
    <row r="34" spans="15:24" s="3" customFormat="1" ht="12" x14ac:dyDescent="0.2">
      <c r="O34" s="5"/>
      <c r="P34" s="4"/>
      <c r="Q34" s="4"/>
      <c r="R34" s="4"/>
      <c r="S34" s="4"/>
      <c r="T34" s="4"/>
      <c r="U34" s="4"/>
      <c r="V34" s="4"/>
      <c r="W34" s="4"/>
    </row>
    <row r="35" spans="15:24" s="3" customFormat="1" ht="12" x14ac:dyDescent="0.2">
      <c r="O35" s="5"/>
      <c r="P35" s="4"/>
      <c r="Q35" s="4"/>
      <c r="R35" s="4"/>
      <c r="S35" s="4"/>
      <c r="T35" s="4"/>
      <c r="U35" s="4"/>
      <c r="V35" s="4"/>
      <c r="W35" s="4"/>
    </row>
    <row r="36" spans="15:24" s="3" customFormat="1" ht="12" x14ac:dyDescent="0.2">
      <c r="O36" s="5"/>
      <c r="P36" s="4"/>
      <c r="Q36" s="4"/>
      <c r="R36" s="4"/>
      <c r="S36" s="4"/>
      <c r="T36" s="4"/>
      <c r="U36" s="4"/>
      <c r="V36" s="4"/>
      <c r="W36" s="4"/>
    </row>
    <row r="37" spans="15:24" x14ac:dyDescent="0.2">
      <c r="O37" s="2"/>
      <c r="P37" s="1"/>
      <c r="Q37" s="1"/>
      <c r="R37" s="1"/>
      <c r="S37" s="1"/>
      <c r="T37" s="1"/>
      <c r="U37" s="1"/>
      <c r="V37" s="1"/>
      <c r="W37" s="1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6:J26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2023-06-19T14:54:15Z</dcterms:created>
  <dcterms:modified xsi:type="dcterms:W3CDTF">2023-06-19T14:55:01Z</dcterms:modified>
</cp:coreProperties>
</file>