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8 - Agosto\Publicacao internet TRF\Anexo II\090015\"/>
    </mc:Choice>
  </mc:AlternateContent>
  <bookViews>
    <workbookView xWindow="0" yWindow="0" windowWidth="28800" windowHeight="13590"/>
  </bookViews>
  <sheets>
    <sheet name="Jul" sheetId="1" r:id="rId1"/>
  </sheets>
  <externalReferences>
    <externalReference r:id="rId2"/>
  </externalReferences>
  <definedNames>
    <definedName name="_xlnm.Print_Area" localSheetId="0">Jul!$A$1:$X$28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W25" i="1"/>
  <c r="U25" i="1"/>
  <c r="S25" i="1"/>
  <c r="P25" i="1"/>
  <c r="N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T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14" i="1" l="1"/>
  <c r="R18" i="1"/>
  <c r="R20" i="1"/>
  <c r="R21" i="1"/>
  <c r="P26" i="1"/>
  <c r="R10" i="1"/>
  <c r="X10" i="1" s="1"/>
  <c r="U26" i="1"/>
  <c r="S26" i="1"/>
  <c r="X22" i="1"/>
  <c r="R15" i="1"/>
  <c r="X15" i="1" s="1"/>
  <c r="R23" i="1"/>
  <c r="V23" i="1" s="1"/>
  <c r="R26" i="1"/>
  <c r="V19" i="1"/>
  <c r="T19" i="1"/>
  <c r="X19" i="1"/>
  <c r="V12" i="1"/>
  <c r="T12" i="1"/>
  <c r="X12" i="1"/>
  <c r="T18" i="1"/>
  <c r="X18" i="1"/>
  <c r="V18" i="1"/>
  <c r="V16" i="1"/>
  <c r="T16" i="1"/>
  <c r="X16" i="1"/>
  <c r="V24" i="1"/>
  <c r="X24" i="1"/>
  <c r="T24" i="1"/>
  <c r="X17" i="1"/>
  <c r="V17" i="1"/>
  <c r="T17" i="1"/>
  <c r="T14" i="1"/>
  <c r="X14" i="1"/>
  <c r="V14" i="1"/>
  <c r="X20" i="1"/>
  <c r="V20" i="1"/>
  <c r="T20" i="1"/>
  <c r="V11" i="1"/>
  <c r="T11" i="1"/>
  <c r="X11" i="1"/>
  <c r="T21" i="1"/>
  <c r="X21" i="1"/>
  <c r="V21" i="1"/>
  <c r="V25" i="1"/>
  <c r="T10" i="1"/>
  <c r="T22" i="1"/>
  <c r="X13" i="1"/>
  <c r="V10" i="1"/>
  <c r="V13" i="1"/>
  <c r="T25" i="1"/>
  <c r="W26" i="1"/>
  <c r="V22" i="1"/>
  <c r="V15" i="1" l="1"/>
  <c r="T15" i="1"/>
  <c r="X23" i="1"/>
  <c r="T23" i="1"/>
  <c r="V26" i="1"/>
  <c r="T26" i="1"/>
  <c r="X2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<sst xmlns="http://schemas.openxmlformats.org/spreadsheetml/2006/main" count="55" uniqueCount="51">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</sst>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5" fillId="0" borderId="5" xfId="3" applyFont="1" applyFill="1" applyBorder="1" applyAlignment="1">
      <alignment horizontal="center" vertical="center" wrapText="1"/>
    </xf>
    <xf numFmtId="0" fontId="5" fillId="0" borderId="26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</cellXfs>
  <cellStyles count="7">
    <cellStyle name="Normal" xfId="0" builtinId="0"/>
    <cellStyle name="Normal 10" xfId="1"/>
    <cellStyle name="Normal 2 8 2" xfId="3"/>
    <cellStyle name="Porcentagem 11 2" xfId="2"/>
    <cellStyle name="Porcentagem 2 2" xfId="4"/>
    <cellStyle name="Vírgula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%20Anexo%20II%20-%20Transparencia%20Mensal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Jul_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Jul_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752100</v>
          </cell>
          <cell r="N10">
            <v>749236.74</v>
          </cell>
          <cell r="O10">
            <v>749235.27</v>
          </cell>
          <cell r="P10">
            <v>699597.9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1480000</v>
          </cell>
          <cell r="N11">
            <v>713439.7</v>
          </cell>
          <cell r="O11">
            <v>48439.7</v>
          </cell>
          <cell r="P11">
            <v>48439.7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16397689</v>
          </cell>
          <cell r="N12">
            <v>15097342.24</v>
          </cell>
          <cell r="O12">
            <v>7473425.3700000001</v>
          </cell>
          <cell r="P12">
            <v>7395397.5899999999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15Y6</v>
          </cell>
          <cell r="H13" t="str">
            <v>IMPLANTACAO DE USINA FOTOVOLTAICA NO EDIFICIO-SEDE DA JUSTIC</v>
          </cell>
          <cell r="I13" t="str">
            <v>1</v>
          </cell>
          <cell r="J13" t="str">
            <v>3000</v>
          </cell>
          <cell r="K13" t="str">
            <v>RECURSOS LIVRES DA UNIAO</v>
          </cell>
          <cell r="L13" t="str">
            <v>4</v>
          </cell>
          <cell r="M13">
            <v>1500000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15Y7</v>
          </cell>
          <cell r="H14" t="str">
            <v>IMPLANTACAO DE USINA FOTOVOLTAICA NO COMPLEXO DE IMOVEIS DA</v>
          </cell>
          <cell r="I14" t="str">
            <v>1</v>
          </cell>
          <cell r="J14" t="str">
            <v>3000</v>
          </cell>
          <cell r="K14" t="str">
            <v>RECURSOS LIVRES DA UNIAO</v>
          </cell>
          <cell r="L14" t="str">
            <v>4</v>
          </cell>
          <cell r="M14">
            <v>900000</v>
          </cell>
          <cell r="N14">
            <v>12888.24</v>
          </cell>
          <cell r="O14">
            <v>12888.24</v>
          </cell>
          <cell r="P14">
            <v>12888.24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15Y8</v>
          </cell>
          <cell r="H15" t="str">
            <v>IMPLANTACAO DE USINA FOTOVOLTAICA NO EDIFICIO-SEDE DA JUSTIC</v>
          </cell>
          <cell r="I15" t="str">
            <v>1</v>
          </cell>
          <cell r="J15" t="str">
            <v>3000</v>
          </cell>
          <cell r="K15" t="str">
            <v>RECURSOS LIVRES DA UNIAO</v>
          </cell>
          <cell r="L15" t="str">
            <v>4</v>
          </cell>
          <cell r="M15">
            <v>600000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51529478.82</v>
          </cell>
          <cell r="N16">
            <v>51527856.670000002</v>
          </cell>
          <cell r="O16">
            <v>51518240.189999998</v>
          </cell>
          <cell r="P16">
            <v>49893408.369999997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240000</v>
          </cell>
          <cell r="N17">
            <v>204205.5</v>
          </cell>
          <cell r="O17">
            <v>93616.02</v>
          </cell>
          <cell r="P17">
            <v>93616.02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219Z</v>
          </cell>
          <cell r="H18" t="str">
            <v>CONSERVACAO E RECUPERACAO DE ATIVOS DE INFRAESTRUTURA DA UNI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500000</v>
          </cell>
          <cell r="N18">
            <v>31749.48</v>
          </cell>
          <cell r="O18">
            <v>0</v>
          </cell>
          <cell r="P18">
            <v>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5937564</v>
          </cell>
          <cell r="N19">
            <v>5421824</v>
          </cell>
          <cell r="O19">
            <v>2898931.53</v>
          </cell>
          <cell r="P19">
            <v>2898931.53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212B</v>
          </cell>
          <cell r="H20" t="str">
            <v>BENEFICIOS OBRIGATORIOS AOS SERVIDORES CIVIS, EMPREGADOS, MI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5929494.25</v>
          </cell>
          <cell r="N20">
            <v>5921776.71</v>
          </cell>
          <cell r="O20">
            <v>3346136.64</v>
          </cell>
          <cell r="P20">
            <v>3346136.64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846</v>
          </cell>
          <cell r="E21" t="str">
            <v>0033</v>
          </cell>
          <cell r="F21" t="str">
            <v>PROGRAMA DE GESTAO E MANUTENCAO DO PODER JUDICIARIO</v>
          </cell>
          <cell r="G21" t="str">
            <v>09HB</v>
          </cell>
          <cell r="H21" t="str">
            <v>CONTRIBUICAO DA UNIAO, DE SUAS AUTARQUIAS E FUNDACOES PARA O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8305664.46</v>
          </cell>
          <cell r="N21">
            <v>8305664.46</v>
          </cell>
          <cell r="O21">
            <v>8305664.46</v>
          </cell>
          <cell r="P21">
            <v>8305664.46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1056</v>
          </cell>
          <cell r="K22" t="str">
            <v>BENEFICIOS DO RPPS DA UNIAO</v>
          </cell>
          <cell r="L22" t="str">
            <v>1</v>
          </cell>
          <cell r="M22">
            <v>12652800.060000001</v>
          </cell>
          <cell r="N22">
            <v>12652800.060000001</v>
          </cell>
          <cell r="O22">
            <v>12652800.060000001</v>
          </cell>
          <cell r="P22">
            <v>12341676.09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28</v>
          </cell>
          <cell r="D23" t="str">
            <v>846</v>
          </cell>
          <cell r="E23" t="str">
            <v>0909</v>
          </cell>
          <cell r="F23" t="str">
            <v>OPERACOES ESPECIAIS: OUTROS ENCARGOS ESPECIAIS</v>
          </cell>
          <cell r="G23" t="str">
            <v>00S6</v>
          </cell>
          <cell r="H23" t="str">
            <v>BENEFICIO ESPECIAL E DEMAIS COMPLEMENTACOES DE APOSENTADORIA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75029.929999999993</v>
          </cell>
          <cell r="N23">
            <v>75029.929999999993</v>
          </cell>
          <cell r="O23">
            <v>75029.929999999993</v>
          </cell>
          <cell r="P23">
            <v>75029.929999999993</v>
          </cell>
        </row>
        <row r="24">
          <cell r="A24" t="str">
            <v>33201</v>
          </cell>
          <cell r="B24" t="str">
            <v>INSTITUTO NACIONAL DO SEGURO SOCIAL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00SA</v>
          </cell>
          <cell r="H24" t="str">
            <v>PAGAMENTO DE HONORARIOS PERICIAIS NAS ACOES EM QUE O INSS FI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3922506</v>
          </cell>
          <cell r="N24">
            <v>3919992.77</v>
          </cell>
          <cell r="O24">
            <v>3919992.21</v>
          </cell>
          <cell r="P24">
            <v>3668368.27</v>
          </cell>
        </row>
        <row r="25">
          <cell r="A25" t="str">
            <v>40201</v>
          </cell>
          <cell r="B25" t="str">
            <v>INSTITUTO NACIONAL DO SEGURO SOCIAL - INSS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00SA</v>
          </cell>
          <cell r="H25" t="str">
            <v>PAGAMENTO DE HONORARIOS PERICIAIS NAS ACOES EM QUE O INSS FI</v>
          </cell>
          <cell r="I25" t="str">
            <v>2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showGridLines="0" tabSelected="1" view="pageBreakPreview" zoomScale="90" zoomScaleNormal="70" zoomScaleSheetLayoutView="90" workbookViewId="0">
      <selection activeCell="A9" sqref="A9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45108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55" t="s">
        <v>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ht="13.5" thickBot="1" x14ac:dyDescent="0.25">
      <c r="A6" s="10"/>
      <c r="B6" s="10"/>
      <c r="C6" s="10"/>
      <c r="D6" s="10"/>
      <c r="E6" s="10"/>
      <c r="F6" s="10"/>
      <c r="G6" s="10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10"/>
      <c r="W6" s="12"/>
      <c r="X6" s="10"/>
    </row>
    <row r="7" spans="1:24" ht="28.5" customHeight="1" thickBot="1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59" t="s">
        <v>8</v>
      </c>
      <c r="L7" s="46" t="s">
        <v>9</v>
      </c>
      <c r="M7" s="48"/>
      <c r="N7" s="59" t="s">
        <v>10</v>
      </c>
      <c r="O7" s="59" t="s">
        <v>11</v>
      </c>
      <c r="P7" s="56" t="s">
        <v>12</v>
      </c>
      <c r="Q7" s="58"/>
      <c r="R7" s="59" t="s">
        <v>13</v>
      </c>
      <c r="S7" s="56" t="s">
        <v>14</v>
      </c>
      <c r="T7" s="57"/>
      <c r="U7" s="57"/>
      <c r="V7" s="57"/>
      <c r="W7" s="57"/>
      <c r="X7" s="58"/>
    </row>
    <row r="8" spans="1:24" ht="28.5" customHeight="1" x14ac:dyDescent="0.2">
      <c r="A8" s="61" t="s">
        <v>15</v>
      </c>
      <c r="B8" s="62"/>
      <c r="C8" s="49" t="s">
        <v>16</v>
      </c>
      <c r="D8" s="49" t="s">
        <v>17</v>
      </c>
      <c r="E8" s="51" t="s">
        <v>18</v>
      </c>
      <c r="F8" s="52"/>
      <c r="G8" s="49" t="s">
        <v>19</v>
      </c>
      <c r="H8" s="53" t="s">
        <v>20</v>
      </c>
      <c r="I8" s="54"/>
      <c r="J8" s="49" t="s">
        <v>21</v>
      </c>
      <c r="K8" s="60"/>
      <c r="L8" s="13" t="s">
        <v>22</v>
      </c>
      <c r="M8" s="13" t="s">
        <v>23</v>
      </c>
      <c r="N8" s="60"/>
      <c r="O8" s="60"/>
      <c r="P8" s="14" t="s">
        <v>24</v>
      </c>
      <c r="Q8" s="14" t="s">
        <v>25</v>
      </c>
      <c r="R8" s="60"/>
      <c r="S8" s="15" t="s">
        <v>26</v>
      </c>
      <c r="T8" s="16" t="s">
        <v>27</v>
      </c>
      <c r="U8" s="15" t="s">
        <v>28</v>
      </c>
      <c r="V8" s="17" t="s">
        <v>27</v>
      </c>
      <c r="W8" s="18" t="s">
        <v>29</v>
      </c>
      <c r="X8" s="17" t="s">
        <v>27</v>
      </c>
    </row>
    <row r="9" spans="1:24" ht="28.5" customHeight="1" thickBot="1" x14ac:dyDescent="0.25">
      <c r="A9" s="19" t="s">
        <v>30</v>
      </c>
      <c r="B9" s="19" t="s">
        <v>31</v>
      </c>
      <c r="C9" s="50"/>
      <c r="D9" s="50"/>
      <c r="E9" s="20" t="s">
        <v>32</v>
      </c>
      <c r="F9" s="20" t="s">
        <v>33</v>
      </c>
      <c r="G9" s="50"/>
      <c r="H9" s="20" t="s">
        <v>30</v>
      </c>
      <c r="I9" s="20" t="s">
        <v>31</v>
      </c>
      <c r="J9" s="50"/>
      <c r="K9" s="19" t="s">
        <v>34</v>
      </c>
      <c r="L9" s="21" t="s">
        <v>35</v>
      </c>
      <c r="M9" s="21" t="s">
        <v>36</v>
      </c>
      <c r="N9" s="21" t="s">
        <v>37</v>
      </c>
      <c r="O9" s="21" t="s">
        <v>38</v>
      </c>
      <c r="P9" s="21" t="s">
        <v>39</v>
      </c>
      <c r="Q9" s="21" t="s">
        <v>40</v>
      </c>
      <c r="R9" s="19" t="s">
        <v>41</v>
      </c>
      <c r="S9" s="22" t="s">
        <v>42</v>
      </c>
      <c r="T9" s="23" t="s">
        <v>43</v>
      </c>
      <c r="U9" s="22" t="s">
        <v>44</v>
      </c>
      <c r="V9" s="23" t="s">
        <v>45</v>
      </c>
      <c r="W9" s="24" t="s">
        <v>46</v>
      </c>
      <c r="X9" s="23" t="s">
        <v>47</v>
      </c>
    </row>
    <row r="10" spans="1:24" ht="28.5" customHeight="1" x14ac:dyDescent="0.2">
      <c r="A10" s="25" t="str">
        <f>+'[1]Access-Jul'!A10</f>
        <v>12101</v>
      </c>
      <c r="B10" s="25" t="str">
        <f>+'[1]Access-Jul'!B10</f>
        <v>JUSTICA FEDERAL DE PRIMEIRO GRAU</v>
      </c>
      <c r="C10" s="26" t="str">
        <f>+CONCATENATE('[1]Access-Jul'!C10,".",'[1]Access-Jul'!D10)</f>
        <v>02.061</v>
      </c>
      <c r="D10" s="26" t="str">
        <f>+CONCATENATE('[1]Access-Jul'!E10,".",'[1]Access-Jul'!G10)</f>
        <v>0033.4224</v>
      </c>
      <c r="E10" s="27" t="str">
        <f>+'[1]Access-Jul'!F10</f>
        <v>PROGRAMA DE GESTAO E MANUTENCAO DO PODER JUDICIARIO</v>
      </c>
      <c r="F10" s="28" t="str">
        <f>+'[1]Access-Jul'!H10</f>
        <v>ASSISTENCIA JURIDICA A PESSOAS CARENTES</v>
      </c>
      <c r="G10" s="25" t="str">
        <f>IF('[1]Access-Jul'!I10="1","F","S")</f>
        <v>F</v>
      </c>
      <c r="H10" s="25" t="str">
        <f>+'[1]Access-Jul'!J10</f>
        <v>1000</v>
      </c>
      <c r="I10" s="29" t="str">
        <f>+'[1]Access-Jul'!K10</f>
        <v>RECURSOS LIVRES DA UNIAO</v>
      </c>
      <c r="J10" s="25" t="str">
        <f>+'[1]Access-Jul'!L10</f>
        <v>3</v>
      </c>
      <c r="K10" s="30"/>
      <c r="L10" s="31"/>
      <c r="M10" s="31"/>
      <c r="N10" s="32">
        <f>K10+L10-M10</f>
        <v>0</v>
      </c>
      <c r="O10" s="30"/>
      <c r="P10" s="33">
        <f>+'[1]Access-Jul'!M10</f>
        <v>752100</v>
      </c>
      <c r="Q10" s="33"/>
      <c r="R10" s="33">
        <f t="shared" ref="R10:R25" si="0">N10-O10+P10+Q10</f>
        <v>752100</v>
      </c>
      <c r="S10" s="33">
        <f>+'[1]Access-Jul'!N10</f>
        <v>749236.74</v>
      </c>
      <c r="T10" s="34">
        <f t="shared" ref="T10:T26" si="1">IF(R10&gt;0,S10/R10,0)</f>
        <v>0.99619297965696052</v>
      </c>
      <c r="U10" s="33">
        <f>+'[1]Access-Jul'!O10</f>
        <v>749235.27</v>
      </c>
      <c r="V10" s="34">
        <f t="shared" ref="V10:V26" si="2">IF(R10&gt;0,U10/R10,0)</f>
        <v>0.99619102512963709</v>
      </c>
      <c r="W10" s="33">
        <f>+'[1]Access-Jul'!P10</f>
        <v>699597.9</v>
      </c>
      <c r="X10" s="34">
        <f t="shared" ref="X10:X26" si="3">IF(R10&gt;0,W10/R10,0)</f>
        <v>0.93019266055045879</v>
      </c>
    </row>
    <row r="11" spans="1:24" ht="28.5" customHeight="1" x14ac:dyDescent="0.2">
      <c r="A11" s="35" t="str">
        <f>+'[1]Access-Jul'!A11</f>
        <v>12101</v>
      </c>
      <c r="B11" s="36" t="str">
        <f>+'[1]Access-Jul'!B11</f>
        <v>JUSTICA FEDERAL DE PRIMEIRO GRAU</v>
      </c>
      <c r="C11" s="35" t="str">
        <f>+CONCATENATE('[1]Access-Jul'!C11,".",'[1]Access-Jul'!D11)</f>
        <v>02.061</v>
      </c>
      <c r="D11" s="35" t="str">
        <f>+CONCATENATE('[1]Access-Jul'!E11,".",'[1]Access-Jul'!G11)</f>
        <v>0033.4257</v>
      </c>
      <c r="E11" s="36" t="str">
        <f>+'[1]Access-Jul'!F11</f>
        <v>PROGRAMA DE GESTAO E MANUTENCAO DO PODER JUDICIARIO</v>
      </c>
      <c r="F11" s="37" t="str">
        <f>+'[1]Access-Jul'!H11</f>
        <v>JULGAMENTO DE CAUSAS NA JUSTICA FEDERAL</v>
      </c>
      <c r="G11" s="35" t="str">
        <f>IF('[1]Access-Jul'!I11="1","F","S")</f>
        <v>F</v>
      </c>
      <c r="H11" s="35" t="str">
        <f>+'[1]Access-Jul'!J11</f>
        <v>1000</v>
      </c>
      <c r="I11" s="36" t="str">
        <f>+'[1]Access-Jul'!K11</f>
        <v>RECURSOS LIVRES DA UNIAO</v>
      </c>
      <c r="J11" s="35" t="str">
        <f>+'[1]Access-Jul'!L11</f>
        <v>4</v>
      </c>
      <c r="K11" s="38"/>
      <c r="L11" s="38"/>
      <c r="M11" s="38"/>
      <c r="N11" s="39">
        <f t="shared" ref="N11:N25" si="4">K11+L11-M11</f>
        <v>0</v>
      </c>
      <c r="O11" s="38"/>
      <c r="P11" s="40">
        <f>+'[1]Access-Jul'!M11</f>
        <v>1480000</v>
      </c>
      <c r="Q11" s="40"/>
      <c r="R11" s="40">
        <f t="shared" si="0"/>
        <v>1480000</v>
      </c>
      <c r="S11" s="40">
        <f>+'[1]Access-Jul'!N11</f>
        <v>713439.7</v>
      </c>
      <c r="T11" s="41">
        <f t="shared" si="1"/>
        <v>0.48205385135135131</v>
      </c>
      <c r="U11" s="40">
        <f>+'[1]Access-Jul'!O11</f>
        <v>48439.7</v>
      </c>
      <c r="V11" s="41">
        <f t="shared" si="2"/>
        <v>3.2729527027027028E-2</v>
      </c>
      <c r="W11" s="40">
        <f>+'[1]Access-Jul'!P11</f>
        <v>48439.7</v>
      </c>
      <c r="X11" s="41">
        <f t="shared" si="3"/>
        <v>3.2729527027027028E-2</v>
      </c>
    </row>
    <row r="12" spans="1:24" ht="28.5" customHeight="1" x14ac:dyDescent="0.2">
      <c r="A12" s="35" t="str">
        <f>+'[1]Access-Jul'!A12</f>
        <v>12101</v>
      </c>
      <c r="B12" s="36" t="str">
        <f>+'[1]Access-Jul'!B12</f>
        <v>JUSTICA FEDERAL DE PRIMEIRO GRAU</v>
      </c>
      <c r="C12" s="35" t="str">
        <f>+CONCATENATE('[1]Access-Jul'!C12,".",'[1]Access-Jul'!D12)</f>
        <v>02.061</v>
      </c>
      <c r="D12" s="35" t="str">
        <f>+CONCATENATE('[1]Access-Jul'!E12,".",'[1]Access-Jul'!G12)</f>
        <v>0033.4257</v>
      </c>
      <c r="E12" s="36" t="str">
        <f>+'[1]Access-Jul'!F12</f>
        <v>PROGRAMA DE GESTAO E MANUTENCAO DO PODER JUDICIARIO</v>
      </c>
      <c r="F12" s="36" t="str">
        <f>+'[1]Access-Jul'!H12</f>
        <v>JULGAMENTO DE CAUSAS NA JUSTICA FEDERAL</v>
      </c>
      <c r="G12" s="35" t="str">
        <f>IF('[1]Access-Jul'!I12="1","F","S")</f>
        <v>F</v>
      </c>
      <c r="H12" s="35" t="str">
        <f>+'[1]Access-Jul'!J12</f>
        <v>1000</v>
      </c>
      <c r="I12" s="36" t="str">
        <f>+'[1]Access-Jul'!K12</f>
        <v>RECURSOS LIVRES DA UNIAO</v>
      </c>
      <c r="J12" s="35" t="str">
        <f>+'[1]Access-Jul'!L12</f>
        <v>3</v>
      </c>
      <c r="K12" s="40"/>
      <c r="L12" s="40"/>
      <c r="M12" s="40"/>
      <c r="N12" s="38">
        <f t="shared" si="4"/>
        <v>0</v>
      </c>
      <c r="O12" s="40"/>
      <c r="P12" s="40">
        <f>+'[1]Access-Jul'!M12</f>
        <v>16397689</v>
      </c>
      <c r="Q12" s="40"/>
      <c r="R12" s="40">
        <f t="shared" si="0"/>
        <v>16397689</v>
      </c>
      <c r="S12" s="40">
        <f>+'[1]Access-Jul'!N12</f>
        <v>15097342.24</v>
      </c>
      <c r="T12" s="41">
        <f t="shared" si="1"/>
        <v>0.92069938879801905</v>
      </c>
      <c r="U12" s="40">
        <f>+'[1]Access-Jul'!O12</f>
        <v>7473425.3700000001</v>
      </c>
      <c r="V12" s="41">
        <f t="shared" si="2"/>
        <v>0.45576089228183314</v>
      </c>
      <c r="W12" s="40">
        <f>+'[1]Access-Jul'!P12</f>
        <v>7395397.5899999999</v>
      </c>
      <c r="X12" s="41">
        <f t="shared" si="3"/>
        <v>0.45100243028148662</v>
      </c>
    </row>
    <row r="13" spans="1:24" ht="28.5" customHeight="1" x14ac:dyDescent="0.2">
      <c r="A13" s="35" t="str">
        <f>+'[1]Access-Jul'!A13</f>
        <v>12101</v>
      </c>
      <c r="B13" s="36" t="str">
        <f>+'[1]Access-Jul'!B13</f>
        <v>JUSTICA FEDERAL DE PRIMEIRO GRAU</v>
      </c>
      <c r="C13" s="35" t="str">
        <f>+CONCATENATE('[1]Access-Jul'!C13,".",'[1]Access-Jul'!D13)</f>
        <v>02.122</v>
      </c>
      <c r="D13" s="35" t="str">
        <f>+CONCATENATE('[1]Access-Jul'!E13,".",'[1]Access-Jul'!G13)</f>
        <v>0033.15Y6</v>
      </c>
      <c r="E13" s="36" t="str">
        <f>+'[1]Access-Jul'!F13</f>
        <v>PROGRAMA DE GESTAO E MANUTENCAO DO PODER JUDICIARIO</v>
      </c>
      <c r="F13" s="36" t="str">
        <f>+'[1]Access-Jul'!H13</f>
        <v>IMPLANTACAO DE USINA FOTOVOLTAICA NO EDIFICIO-SEDE DA JUSTIC</v>
      </c>
      <c r="G13" s="35" t="str">
        <f>IF('[1]Access-Jul'!I13="1","F","S")</f>
        <v>F</v>
      </c>
      <c r="H13" s="35" t="str">
        <f>+'[1]Access-Jul'!J13</f>
        <v>3000</v>
      </c>
      <c r="I13" s="36" t="str">
        <f>+'[1]Access-Jul'!K13</f>
        <v>RECURSOS LIVRES DA UNIAO</v>
      </c>
      <c r="J13" s="35" t="str">
        <f>+'[1]Access-Jul'!L13</f>
        <v>4</v>
      </c>
      <c r="K13" s="40"/>
      <c r="L13" s="40"/>
      <c r="M13" s="40"/>
      <c r="N13" s="38">
        <f t="shared" si="4"/>
        <v>0</v>
      </c>
      <c r="O13" s="40"/>
      <c r="P13" s="40">
        <f>+'[1]Access-Jul'!M13</f>
        <v>1500000</v>
      </c>
      <c r="Q13" s="40"/>
      <c r="R13" s="40">
        <f t="shared" si="0"/>
        <v>1500000</v>
      </c>
      <c r="S13" s="40">
        <f>+'[1]Access-Jul'!N13</f>
        <v>0</v>
      </c>
      <c r="T13" s="41">
        <f t="shared" si="1"/>
        <v>0</v>
      </c>
      <c r="U13" s="40">
        <f>+'[1]Access-Jul'!O13</f>
        <v>0</v>
      </c>
      <c r="V13" s="41">
        <f t="shared" si="2"/>
        <v>0</v>
      </c>
      <c r="W13" s="40">
        <f>+'[1]Access-Jul'!P13</f>
        <v>0</v>
      </c>
      <c r="X13" s="41">
        <f t="shared" si="3"/>
        <v>0</v>
      </c>
    </row>
    <row r="14" spans="1:24" ht="28.5" customHeight="1" x14ac:dyDescent="0.2">
      <c r="A14" s="35" t="str">
        <f>+'[1]Access-Jul'!A14</f>
        <v>12101</v>
      </c>
      <c r="B14" s="36" t="str">
        <f>+'[1]Access-Jul'!B14</f>
        <v>JUSTICA FEDERAL DE PRIMEIRO GRAU</v>
      </c>
      <c r="C14" s="35" t="str">
        <f>+CONCATENATE('[1]Access-Jul'!C14,".",'[1]Access-Jul'!D14)</f>
        <v>02.122</v>
      </c>
      <c r="D14" s="35" t="str">
        <f>+CONCATENATE('[1]Access-Jul'!E14,".",'[1]Access-Jul'!G14)</f>
        <v>0033.15Y7</v>
      </c>
      <c r="E14" s="36" t="str">
        <f>+'[1]Access-Jul'!F14</f>
        <v>PROGRAMA DE GESTAO E MANUTENCAO DO PODER JUDICIARIO</v>
      </c>
      <c r="F14" s="36" t="str">
        <f>+'[1]Access-Jul'!H14</f>
        <v>IMPLANTACAO DE USINA FOTOVOLTAICA NO COMPLEXO DE IMOVEIS DA</v>
      </c>
      <c r="G14" s="35" t="str">
        <f>IF('[1]Access-Jul'!I14="1","F","S")</f>
        <v>F</v>
      </c>
      <c r="H14" s="35" t="str">
        <f>+'[1]Access-Jul'!J14</f>
        <v>3000</v>
      </c>
      <c r="I14" s="36" t="str">
        <f>+'[1]Access-Jul'!K14</f>
        <v>RECURSOS LIVRES DA UNIAO</v>
      </c>
      <c r="J14" s="35" t="str">
        <f>+'[1]Access-Jul'!L14</f>
        <v>4</v>
      </c>
      <c r="K14" s="40"/>
      <c r="L14" s="40"/>
      <c r="M14" s="40"/>
      <c r="N14" s="38">
        <f t="shared" si="4"/>
        <v>0</v>
      </c>
      <c r="O14" s="40"/>
      <c r="P14" s="40">
        <f>+'[1]Access-Jul'!M14</f>
        <v>900000</v>
      </c>
      <c r="Q14" s="40"/>
      <c r="R14" s="40">
        <f t="shared" si="0"/>
        <v>900000</v>
      </c>
      <c r="S14" s="40">
        <f>+'[1]Access-Jul'!N14</f>
        <v>12888.24</v>
      </c>
      <c r="T14" s="41">
        <f t="shared" si="1"/>
        <v>1.4320266666666666E-2</v>
      </c>
      <c r="U14" s="40">
        <f>+'[1]Access-Jul'!O14</f>
        <v>12888.24</v>
      </c>
      <c r="V14" s="41">
        <f t="shared" si="2"/>
        <v>1.4320266666666666E-2</v>
      </c>
      <c r="W14" s="40">
        <f>+'[1]Access-Jul'!P14</f>
        <v>12888.24</v>
      </c>
      <c r="X14" s="41">
        <f t="shared" si="3"/>
        <v>1.4320266666666666E-2</v>
      </c>
    </row>
    <row r="15" spans="1:24" ht="28.5" customHeight="1" x14ac:dyDescent="0.2">
      <c r="A15" s="35" t="str">
        <f>+'[1]Access-Jul'!A15</f>
        <v>12101</v>
      </c>
      <c r="B15" s="36" t="str">
        <f>+'[1]Access-Jul'!B15</f>
        <v>JUSTICA FEDERAL DE PRIMEIRO GRAU</v>
      </c>
      <c r="C15" s="35" t="str">
        <f>+CONCATENATE('[1]Access-Jul'!C15,".",'[1]Access-Jul'!D15)</f>
        <v>02.122</v>
      </c>
      <c r="D15" s="35" t="str">
        <f>+CONCATENATE('[1]Access-Jul'!E15,".",'[1]Access-Jul'!G15)</f>
        <v>0033.15Y8</v>
      </c>
      <c r="E15" s="36" t="str">
        <f>+'[1]Access-Jul'!F15</f>
        <v>PROGRAMA DE GESTAO E MANUTENCAO DO PODER JUDICIARIO</v>
      </c>
      <c r="F15" s="36" t="str">
        <f>+'[1]Access-Jul'!H15</f>
        <v>IMPLANTACAO DE USINA FOTOVOLTAICA NO EDIFICIO-SEDE DA JUSTIC</v>
      </c>
      <c r="G15" s="35" t="str">
        <f>IF('[1]Access-Jul'!I15="1","F","S")</f>
        <v>F</v>
      </c>
      <c r="H15" s="35" t="str">
        <f>+'[1]Access-Jul'!J15</f>
        <v>3000</v>
      </c>
      <c r="I15" s="36" t="str">
        <f>+'[1]Access-Jul'!K15</f>
        <v>RECURSOS LIVRES DA UNIAO</v>
      </c>
      <c r="J15" s="35" t="str">
        <f>+'[1]Access-Jul'!L15</f>
        <v>4</v>
      </c>
      <c r="K15" s="38"/>
      <c r="L15" s="38"/>
      <c r="M15" s="38"/>
      <c r="N15" s="38">
        <f t="shared" si="4"/>
        <v>0</v>
      </c>
      <c r="O15" s="38"/>
      <c r="P15" s="40">
        <f>+'[1]Access-Jul'!M15</f>
        <v>600000</v>
      </c>
      <c r="Q15" s="40"/>
      <c r="R15" s="40">
        <f t="shared" si="0"/>
        <v>600000</v>
      </c>
      <c r="S15" s="40">
        <f>+'[1]Access-Jul'!N15</f>
        <v>0</v>
      </c>
      <c r="T15" s="41">
        <f t="shared" si="1"/>
        <v>0</v>
      </c>
      <c r="U15" s="40">
        <f>+'[1]Access-Jul'!O15</f>
        <v>0</v>
      </c>
      <c r="V15" s="41">
        <f t="shared" si="2"/>
        <v>0</v>
      </c>
      <c r="W15" s="40">
        <f>+'[1]Access-Jul'!P15</f>
        <v>0</v>
      </c>
      <c r="X15" s="41">
        <f t="shared" si="3"/>
        <v>0</v>
      </c>
    </row>
    <row r="16" spans="1:24" ht="28.5" customHeight="1" x14ac:dyDescent="0.2">
      <c r="A16" s="35" t="str">
        <f>+'[1]Access-Jul'!A16</f>
        <v>12101</v>
      </c>
      <c r="B16" s="36" t="str">
        <f>+'[1]Access-Jul'!B16</f>
        <v>JUSTICA FEDERAL DE PRIMEIRO GRAU</v>
      </c>
      <c r="C16" s="35" t="str">
        <f>+CONCATENATE('[1]Access-Jul'!C16,".",'[1]Access-Jul'!D16)</f>
        <v>02.122</v>
      </c>
      <c r="D16" s="35" t="str">
        <f>+CONCATENATE('[1]Access-Jul'!E16,".",'[1]Access-Jul'!G16)</f>
        <v>0033.20TP</v>
      </c>
      <c r="E16" s="36" t="str">
        <f>+'[1]Access-Jul'!F16</f>
        <v>PROGRAMA DE GESTAO E MANUTENCAO DO PODER JUDICIARIO</v>
      </c>
      <c r="F16" s="36" t="str">
        <f>+'[1]Access-Jul'!H16</f>
        <v>ATIVOS CIVIS DA UNIAO</v>
      </c>
      <c r="G16" s="35" t="str">
        <f>IF('[1]Access-Jul'!I16="1","F","S")</f>
        <v>F</v>
      </c>
      <c r="H16" s="35" t="str">
        <f>+'[1]Access-Jul'!J16</f>
        <v>1000</v>
      </c>
      <c r="I16" s="36" t="str">
        <f>+'[1]Access-Jul'!K16</f>
        <v>RECURSOS LIVRES DA UNIAO</v>
      </c>
      <c r="J16" s="35" t="str">
        <f>+'[1]Access-Jul'!L16</f>
        <v>1</v>
      </c>
      <c r="K16" s="40"/>
      <c r="L16" s="40"/>
      <c r="M16" s="40"/>
      <c r="N16" s="38">
        <f t="shared" si="4"/>
        <v>0</v>
      </c>
      <c r="O16" s="40"/>
      <c r="P16" s="40">
        <f>+'[1]Access-Jul'!M16</f>
        <v>51529478.82</v>
      </c>
      <c r="Q16" s="40"/>
      <c r="R16" s="40">
        <f t="shared" si="0"/>
        <v>51529478.82</v>
      </c>
      <c r="S16" s="40">
        <f>+'[1]Access-Jul'!N16</f>
        <v>51527856.670000002</v>
      </c>
      <c r="T16" s="41">
        <f t="shared" si="1"/>
        <v>0.9999685199610564</v>
      </c>
      <c r="U16" s="40">
        <f>+'[1]Access-Jul'!O16</f>
        <v>51518240.189999998</v>
      </c>
      <c r="V16" s="41">
        <f t="shared" si="2"/>
        <v>0.99978189901669179</v>
      </c>
      <c r="W16" s="40">
        <f>+'[1]Access-Jul'!P16</f>
        <v>49893408.369999997</v>
      </c>
      <c r="X16" s="41">
        <f t="shared" si="3"/>
        <v>0.96824981568870438</v>
      </c>
    </row>
    <row r="17" spans="1:24" ht="28.5" customHeight="1" x14ac:dyDescent="0.2">
      <c r="A17" s="35" t="str">
        <f>+'[1]Access-Jul'!A17</f>
        <v>12101</v>
      </c>
      <c r="B17" s="36" t="str">
        <f>+'[1]Access-Jul'!B17</f>
        <v>JUSTICA FEDERAL DE PRIMEIRO GRAU</v>
      </c>
      <c r="C17" s="35" t="str">
        <f>+CONCATENATE('[1]Access-Jul'!C17,".",'[1]Access-Jul'!D17)</f>
        <v>02.122</v>
      </c>
      <c r="D17" s="35" t="str">
        <f>+CONCATENATE('[1]Access-Jul'!E17,".",'[1]Access-Jul'!G17)</f>
        <v>0033.216H</v>
      </c>
      <c r="E17" s="36" t="str">
        <f>+'[1]Access-Jul'!F17</f>
        <v>PROGRAMA DE GESTAO E MANUTENCAO DO PODER JUDICIARIO</v>
      </c>
      <c r="F17" s="36" t="str">
        <f>+'[1]Access-Jul'!H17</f>
        <v>AJUDA DE CUSTO PARA MORADIA OU AUXILIO-MORADIA A AGENTES PUB</v>
      </c>
      <c r="G17" s="35" t="str">
        <f>IF('[1]Access-Jul'!I17="1","F","S")</f>
        <v>F</v>
      </c>
      <c r="H17" s="35" t="str">
        <f>+'[1]Access-Jul'!J17</f>
        <v>1000</v>
      </c>
      <c r="I17" s="36" t="str">
        <f>+'[1]Access-Jul'!K17</f>
        <v>RECURSOS LIVRES DA UNIAO</v>
      </c>
      <c r="J17" s="35" t="str">
        <f>+'[1]Access-Jul'!L17</f>
        <v>3</v>
      </c>
      <c r="K17" s="40"/>
      <c r="L17" s="40"/>
      <c r="M17" s="40"/>
      <c r="N17" s="38">
        <f t="shared" si="4"/>
        <v>0</v>
      </c>
      <c r="O17" s="40"/>
      <c r="P17" s="40">
        <f>+'[1]Access-Jul'!M17</f>
        <v>240000</v>
      </c>
      <c r="Q17" s="40"/>
      <c r="R17" s="40">
        <f t="shared" si="0"/>
        <v>240000</v>
      </c>
      <c r="S17" s="40">
        <f>+'[1]Access-Jul'!N17</f>
        <v>204205.5</v>
      </c>
      <c r="T17" s="41">
        <f t="shared" si="1"/>
        <v>0.85085624999999998</v>
      </c>
      <c r="U17" s="40">
        <f>+'[1]Access-Jul'!O17</f>
        <v>93616.02</v>
      </c>
      <c r="V17" s="41">
        <f t="shared" si="2"/>
        <v>0.39006675000000002</v>
      </c>
      <c r="W17" s="40">
        <f>+'[1]Access-Jul'!P17</f>
        <v>93616.02</v>
      </c>
      <c r="X17" s="41">
        <f t="shared" si="3"/>
        <v>0.39006675000000002</v>
      </c>
    </row>
    <row r="18" spans="1:24" ht="28.5" customHeight="1" x14ac:dyDescent="0.2">
      <c r="A18" s="35" t="str">
        <f>+'[1]Access-Jul'!A18</f>
        <v>12101</v>
      </c>
      <c r="B18" s="36" t="str">
        <f>+'[1]Access-Jul'!B18</f>
        <v>JUSTICA FEDERAL DE PRIMEIRO GRAU</v>
      </c>
      <c r="C18" s="35" t="str">
        <f>+CONCATENATE('[1]Access-Jul'!C18,".",'[1]Access-Jul'!D18)</f>
        <v>02.122</v>
      </c>
      <c r="D18" s="35" t="str">
        <f>+CONCATENATE('[1]Access-Jul'!E18,".",'[1]Access-Jul'!G18)</f>
        <v>0033.219Z</v>
      </c>
      <c r="E18" s="36" t="str">
        <f>+'[1]Access-Jul'!F18</f>
        <v>PROGRAMA DE GESTAO E MANUTENCAO DO PODER JUDICIARIO</v>
      </c>
      <c r="F18" s="36" t="str">
        <f>+'[1]Access-Jul'!H18</f>
        <v>CONSERVACAO E RECUPERACAO DE ATIVOS DE INFRAESTRUTURA DA UNI</v>
      </c>
      <c r="G18" s="35" t="str">
        <f>IF('[1]Access-Jul'!I18="1","F","S")</f>
        <v>F</v>
      </c>
      <c r="H18" s="35" t="str">
        <f>+'[1]Access-Jul'!J18</f>
        <v>1000</v>
      </c>
      <c r="I18" s="36" t="str">
        <f>+'[1]Access-Jul'!K18</f>
        <v>RECURSOS LIVRES DA UNIAO</v>
      </c>
      <c r="J18" s="35" t="str">
        <f>+'[1]Access-Jul'!L18</f>
        <v>4</v>
      </c>
      <c r="K18" s="40"/>
      <c r="L18" s="40"/>
      <c r="M18" s="40"/>
      <c r="N18" s="38">
        <f t="shared" si="4"/>
        <v>0</v>
      </c>
      <c r="O18" s="40"/>
      <c r="P18" s="40">
        <f>+'[1]Access-Jul'!M18</f>
        <v>500000</v>
      </c>
      <c r="Q18" s="40"/>
      <c r="R18" s="40">
        <f t="shared" si="0"/>
        <v>500000</v>
      </c>
      <c r="S18" s="40">
        <f>+'[1]Access-Jul'!N18</f>
        <v>31749.48</v>
      </c>
      <c r="T18" s="41">
        <f t="shared" si="1"/>
        <v>6.3498959999999993E-2</v>
      </c>
      <c r="U18" s="40">
        <f>+'[1]Access-Jul'!O18</f>
        <v>0</v>
      </c>
      <c r="V18" s="41">
        <f t="shared" si="2"/>
        <v>0</v>
      </c>
      <c r="W18" s="40">
        <f>+'[1]Access-Jul'!P18</f>
        <v>0</v>
      </c>
      <c r="X18" s="41">
        <f t="shared" si="3"/>
        <v>0</v>
      </c>
    </row>
    <row r="19" spans="1:24" ht="28.5" customHeight="1" x14ac:dyDescent="0.2">
      <c r="A19" s="35" t="str">
        <f>+'[1]Access-Jul'!A19</f>
        <v>12101</v>
      </c>
      <c r="B19" s="36" t="str">
        <f>+'[1]Access-Jul'!B19</f>
        <v>JUSTICA FEDERAL DE PRIMEIRO GRAU</v>
      </c>
      <c r="C19" s="35" t="str">
        <f>+CONCATENATE('[1]Access-Jul'!C19,".",'[1]Access-Jul'!D19)</f>
        <v>02.331</v>
      </c>
      <c r="D19" s="35" t="str">
        <f>+CONCATENATE('[1]Access-Jul'!E19,".",'[1]Access-Jul'!G19)</f>
        <v>0033.2004</v>
      </c>
      <c r="E19" s="36" t="str">
        <f>+'[1]Access-Jul'!F19</f>
        <v>PROGRAMA DE GESTAO E MANUTENCAO DO PODER JUDICIARIO</v>
      </c>
      <c r="F19" s="36" t="str">
        <f>+'[1]Access-Jul'!H19</f>
        <v>ASSISTENCIA MEDICA E ODONTOLOGICA AOS SERVIDORES CIVIS, EMPR</v>
      </c>
      <c r="G19" s="35" t="str">
        <f>IF('[1]Access-Jul'!I19="1","F","S")</f>
        <v>S</v>
      </c>
      <c r="H19" s="35" t="str">
        <f>+'[1]Access-Jul'!J19</f>
        <v>1000</v>
      </c>
      <c r="I19" s="36" t="str">
        <f>+'[1]Access-Jul'!K19</f>
        <v>RECURSOS LIVRES DA UNIAO</v>
      </c>
      <c r="J19" s="35" t="str">
        <f>+'[1]Access-Jul'!L19</f>
        <v>3</v>
      </c>
      <c r="K19" s="40"/>
      <c r="L19" s="40"/>
      <c r="M19" s="40"/>
      <c r="N19" s="38">
        <f t="shared" si="4"/>
        <v>0</v>
      </c>
      <c r="O19" s="40"/>
      <c r="P19" s="40">
        <f>+'[1]Access-Jul'!M19</f>
        <v>5937564</v>
      </c>
      <c r="Q19" s="40"/>
      <c r="R19" s="40">
        <f t="shared" si="0"/>
        <v>5937564</v>
      </c>
      <c r="S19" s="40">
        <f>+'[1]Access-Jul'!N19</f>
        <v>5421824</v>
      </c>
      <c r="T19" s="41">
        <f t="shared" si="1"/>
        <v>0.91313946258095069</v>
      </c>
      <c r="U19" s="40">
        <f>+'[1]Access-Jul'!O19</f>
        <v>2898931.53</v>
      </c>
      <c r="V19" s="41">
        <f t="shared" si="2"/>
        <v>0.48823583712108193</v>
      </c>
      <c r="W19" s="40">
        <f>+'[1]Access-Jul'!P19</f>
        <v>2898931.53</v>
      </c>
      <c r="X19" s="41">
        <f t="shared" si="3"/>
        <v>0.48823583712108193</v>
      </c>
    </row>
    <row r="20" spans="1:24" ht="28.5" customHeight="1" x14ac:dyDescent="0.2">
      <c r="A20" s="35" t="str">
        <f>+'[1]Access-Jul'!A20</f>
        <v>12101</v>
      </c>
      <c r="B20" s="36" t="str">
        <f>+'[1]Access-Jul'!B20</f>
        <v>JUSTICA FEDERAL DE PRIMEIRO GRAU</v>
      </c>
      <c r="C20" s="35" t="str">
        <f>+CONCATENATE('[1]Access-Jul'!C20,".",'[1]Access-Jul'!D20)</f>
        <v>02.331</v>
      </c>
      <c r="D20" s="35" t="str">
        <f>+CONCATENATE('[1]Access-Jul'!E20,".",'[1]Access-Jul'!G20)</f>
        <v>0033.212B</v>
      </c>
      <c r="E20" s="36" t="str">
        <f>+'[1]Access-Jul'!F20</f>
        <v>PROGRAMA DE GESTAO E MANUTENCAO DO PODER JUDICIARIO</v>
      </c>
      <c r="F20" s="36" t="str">
        <f>+'[1]Access-Jul'!H20</f>
        <v>BENEFICIOS OBRIGATORIOS AOS SERVIDORES CIVIS, EMPREGADOS, MI</v>
      </c>
      <c r="G20" s="35" t="str">
        <f>IF('[1]Access-Jul'!I20="1","F","S")</f>
        <v>F</v>
      </c>
      <c r="H20" s="35" t="str">
        <f>+'[1]Access-Jul'!J20</f>
        <v>1000</v>
      </c>
      <c r="I20" s="36" t="str">
        <f>+'[1]Access-Jul'!K20</f>
        <v>RECURSOS LIVRES DA UNIAO</v>
      </c>
      <c r="J20" s="35" t="str">
        <f>+'[1]Access-Jul'!L20</f>
        <v>3</v>
      </c>
      <c r="K20" s="40"/>
      <c r="L20" s="40"/>
      <c r="M20" s="40"/>
      <c r="N20" s="38">
        <f t="shared" si="4"/>
        <v>0</v>
      </c>
      <c r="O20" s="40"/>
      <c r="P20" s="40">
        <f>+'[1]Access-Jul'!M20</f>
        <v>5929494.25</v>
      </c>
      <c r="Q20" s="40"/>
      <c r="R20" s="40">
        <f t="shared" si="0"/>
        <v>5929494.25</v>
      </c>
      <c r="S20" s="40">
        <f>+'[1]Access-Jul'!N20</f>
        <v>5921776.71</v>
      </c>
      <c r="T20" s="41">
        <f t="shared" si="1"/>
        <v>0.99869844886011994</v>
      </c>
      <c r="U20" s="40">
        <f>+'[1]Access-Jul'!O20</f>
        <v>3346136.64</v>
      </c>
      <c r="V20" s="41">
        <f t="shared" si="2"/>
        <v>0.5643207496153656</v>
      </c>
      <c r="W20" s="40">
        <f>+'[1]Access-Jul'!P20</f>
        <v>3346136.64</v>
      </c>
      <c r="X20" s="41">
        <f t="shared" si="3"/>
        <v>0.5643207496153656</v>
      </c>
    </row>
    <row r="21" spans="1:24" ht="28.5" customHeight="1" x14ac:dyDescent="0.2">
      <c r="A21" s="35" t="str">
        <f>+'[1]Access-Jul'!A21</f>
        <v>12101</v>
      </c>
      <c r="B21" s="36" t="str">
        <f>+'[1]Access-Jul'!B21</f>
        <v>JUSTICA FEDERAL DE PRIMEIRO GRAU</v>
      </c>
      <c r="C21" s="35" t="str">
        <f>+CONCATENATE('[1]Access-Jul'!C21,".",'[1]Access-Jul'!D21)</f>
        <v>02.846</v>
      </c>
      <c r="D21" s="35" t="str">
        <f>+CONCATENATE('[1]Access-Jul'!E21,".",'[1]Access-Jul'!G21)</f>
        <v>0033.09HB</v>
      </c>
      <c r="E21" s="36" t="str">
        <f>+'[1]Access-Jul'!F21</f>
        <v>PROGRAMA DE GESTAO E MANUTENCAO DO PODER JUDICIARIO</v>
      </c>
      <c r="F21" s="36" t="str">
        <f>+'[1]Access-Jul'!H21</f>
        <v>CONTRIBUICAO DA UNIAO, DE SUAS AUTARQUIAS E FUNDACOES PARA O</v>
      </c>
      <c r="G21" s="35" t="str">
        <f>IF('[1]Access-Jul'!I21="1","F","S")</f>
        <v>F</v>
      </c>
      <c r="H21" s="35" t="str">
        <f>+'[1]Access-Jul'!J21</f>
        <v>1000</v>
      </c>
      <c r="I21" s="36" t="str">
        <f>+'[1]Access-Jul'!K21</f>
        <v>RECURSOS LIVRES DA UNIAO</v>
      </c>
      <c r="J21" s="35" t="str">
        <f>+'[1]Access-Jul'!L21</f>
        <v>1</v>
      </c>
      <c r="K21" s="40"/>
      <c r="L21" s="40"/>
      <c r="M21" s="40"/>
      <c r="N21" s="38">
        <f t="shared" si="4"/>
        <v>0</v>
      </c>
      <c r="O21" s="40"/>
      <c r="P21" s="40">
        <f>+'[1]Access-Jul'!M21</f>
        <v>8305664.46</v>
      </c>
      <c r="Q21" s="40"/>
      <c r="R21" s="40">
        <f t="shared" si="0"/>
        <v>8305664.46</v>
      </c>
      <c r="S21" s="40">
        <f>+'[1]Access-Jul'!N21</f>
        <v>8305664.46</v>
      </c>
      <c r="T21" s="41">
        <f t="shared" si="1"/>
        <v>1</v>
      </c>
      <c r="U21" s="40">
        <f>+'[1]Access-Jul'!O21</f>
        <v>8305664.46</v>
      </c>
      <c r="V21" s="41">
        <f t="shared" si="2"/>
        <v>1</v>
      </c>
      <c r="W21" s="40">
        <f>+'[1]Access-Jul'!P21</f>
        <v>8305664.46</v>
      </c>
      <c r="X21" s="41">
        <f t="shared" si="3"/>
        <v>1</v>
      </c>
    </row>
    <row r="22" spans="1:24" ht="28.5" customHeight="1" x14ac:dyDescent="0.2">
      <c r="A22" s="35" t="str">
        <f>+'[1]Access-Jul'!A22</f>
        <v>12101</v>
      </c>
      <c r="B22" s="36" t="str">
        <f>+'[1]Access-Jul'!B22</f>
        <v>JUSTICA FEDERAL DE PRIMEIRO GRAU</v>
      </c>
      <c r="C22" s="35" t="str">
        <f>+CONCATENATE('[1]Access-Jul'!C22,".",'[1]Access-Jul'!D22)</f>
        <v>09.272</v>
      </c>
      <c r="D22" s="35" t="str">
        <f>+CONCATENATE('[1]Access-Jul'!E22,".",'[1]Access-Jul'!G22)</f>
        <v>0033.0181</v>
      </c>
      <c r="E22" s="36" t="str">
        <f>+'[1]Access-Jul'!F22</f>
        <v>PROGRAMA DE GESTAO E MANUTENCAO DO PODER JUDICIARIO</v>
      </c>
      <c r="F22" s="36" t="str">
        <f>+'[1]Access-Jul'!H22</f>
        <v>APOSENTADORIAS E PENSOES CIVIS DA UNIAO</v>
      </c>
      <c r="G22" s="35" t="str">
        <f>IF('[1]Access-Jul'!I22="1","F","S")</f>
        <v>S</v>
      </c>
      <c r="H22" s="35" t="str">
        <f>+'[1]Access-Jul'!J22</f>
        <v>1056</v>
      </c>
      <c r="I22" s="36" t="str">
        <f>+'[1]Access-Jul'!K22</f>
        <v>BENEFICIOS DO RPPS DA UNIAO</v>
      </c>
      <c r="J22" s="35" t="str">
        <f>+'[1]Access-Jul'!L22</f>
        <v>1</v>
      </c>
      <c r="K22" s="40"/>
      <c r="L22" s="40"/>
      <c r="M22" s="40"/>
      <c r="N22" s="38">
        <f t="shared" si="4"/>
        <v>0</v>
      </c>
      <c r="O22" s="40"/>
      <c r="P22" s="40">
        <f>+'[1]Access-Jul'!M22</f>
        <v>12652800.060000001</v>
      </c>
      <c r="Q22" s="40"/>
      <c r="R22" s="40">
        <f t="shared" si="0"/>
        <v>12652800.060000001</v>
      </c>
      <c r="S22" s="40">
        <f>+'[1]Access-Jul'!N22</f>
        <v>12652800.060000001</v>
      </c>
      <c r="T22" s="41">
        <f t="shared" si="1"/>
        <v>1</v>
      </c>
      <c r="U22" s="40">
        <f>+'[1]Access-Jul'!O22</f>
        <v>12652800.060000001</v>
      </c>
      <c r="V22" s="41">
        <f t="shared" si="2"/>
        <v>1</v>
      </c>
      <c r="W22" s="40">
        <f>+'[1]Access-Jul'!P22</f>
        <v>12341676.09</v>
      </c>
      <c r="X22" s="41">
        <f t="shared" si="3"/>
        <v>0.97541066257866715</v>
      </c>
    </row>
    <row r="23" spans="1:24" ht="28.5" customHeight="1" x14ac:dyDescent="0.2">
      <c r="A23" s="35" t="str">
        <f>+'[1]Access-Jul'!A23</f>
        <v>12101</v>
      </c>
      <c r="B23" s="36" t="str">
        <f>+'[1]Access-Jul'!B23</f>
        <v>JUSTICA FEDERAL DE PRIMEIRO GRAU</v>
      </c>
      <c r="C23" s="35" t="str">
        <f>+CONCATENATE('[1]Access-Jul'!C23,".",'[1]Access-Jul'!D23)</f>
        <v>28.846</v>
      </c>
      <c r="D23" s="35" t="str">
        <f>+CONCATENATE('[1]Access-Jul'!E23,".",'[1]Access-Jul'!G23)</f>
        <v>0909.00S6</v>
      </c>
      <c r="E23" s="36" t="str">
        <f>+'[1]Access-Jul'!F23</f>
        <v>OPERACOES ESPECIAIS: OUTROS ENCARGOS ESPECIAIS</v>
      </c>
      <c r="F23" s="36" t="str">
        <f>+'[1]Access-Jul'!H23</f>
        <v>BENEFICIO ESPECIAL E DEMAIS COMPLEMENTACOES DE APOSENTADORIA</v>
      </c>
      <c r="G23" s="35" t="str">
        <f>IF('[1]Access-Jul'!I23="1","F","S")</f>
        <v>F</v>
      </c>
      <c r="H23" s="35" t="str">
        <f>+'[1]Access-Jul'!J23</f>
        <v>1000</v>
      </c>
      <c r="I23" s="36" t="str">
        <f>+'[1]Access-Jul'!K23</f>
        <v>RECURSOS LIVRES DA UNIAO</v>
      </c>
      <c r="J23" s="35" t="str">
        <f>+'[1]Access-Jul'!L23</f>
        <v>1</v>
      </c>
      <c r="K23" s="38"/>
      <c r="L23" s="38"/>
      <c r="M23" s="38"/>
      <c r="N23" s="38">
        <f t="shared" si="4"/>
        <v>0</v>
      </c>
      <c r="O23" s="38"/>
      <c r="P23" s="40">
        <f>+'[1]Access-Jul'!M23</f>
        <v>75029.929999999993</v>
      </c>
      <c r="Q23" s="40"/>
      <c r="R23" s="40">
        <f t="shared" si="0"/>
        <v>75029.929999999993</v>
      </c>
      <c r="S23" s="40">
        <f>+'[1]Access-Jul'!N23</f>
        <v>75029.929999999993</v>
      </c>
      <c r="T23" s="41">
        <f t="shared" si="1"/>
        <v>1</v>
      </c>
      <c r="U23" s="40">
        <f>+'[1]Access-Jul'!O23</f>
        <v>75029.929999999993</v>
      </c>
      <c r="V23" s="41">
        <f t="shared" si="2"/>
        <v>1</v>
      </c>
      <c r="W23" s="40">
        <f>+'[1]Access-Jul'!P23</f>
        <v>75029.929999999993</v>
      </c>
      <c r="X23" s="41">
        <f t="shared" si="3"/>
        <v>1</v>
      </c>
    </row>
    <row r="24" spans="1:24" ht="28.5" customHeight="1" x14ac:dyDescent="0.2">
      <c r="A24" s="35" t="str">
        <f>+'[1]Access-Jul'!A24</f>
        <v>33201</v>
      </c>
      <c r="B24" s="36" t="str">
        <f>+'[1]Access-Jul'!B24</f>
        <v>INSTITUTO NACIONAL DO SEGURO SOCIAL</v>
      </c>
      <c r="C24" s="35" t="str">
        <f>+CONCATENATE('[1]Access-Jul'!C24,".",'[1]Access-Jul'!D24)</f>
        <v>28.846</v>
      </c>
      <c r="D24" s="35" t="str">
        <f>+CONCATENATE('[1]Access-Jul'!E24,".",'[1]Access-Jul'!G24)</f>
        <v>0901.00SA</v>
      </c>
      <c r="E24" s="36" t="str">
        <f>+'[1]Access-Jul'!F24</f>
        <v>OPERACOES ESPECIAIS: CUMPRIMENTO DE SENTENCAS JUDICIAIS</v>
      </c>
      <c r="F24" s="36" t="str">
        <f>+'[1]Access-Jul'!H24</f>
        <v>PAGAMENTO DE HONORARIOS PERICIAIS NAS ACOES EM QUE O INSS FI</v>
      </c>
      <c r="G24" s="35" t="str">
        <f>IF('[1]Access-Jul'!I24="1","F","S")</f>
        <v>S</v>
      </c>
      <c r="H24" s="35" t="str">
        <f>+'[1]Access-Jul'!J24</f>
        <v>1000</v>
      </c>
      <c r="I24" s="36" t="str">
        <f>+'[1]Access-Jul'!K24</f>
        <v>RECURSOS LIVRES DA UNIAO</v>
      </c>
      <c r="J24" s="35" t="str">
        <f>+'[1]Access-Jul'!L24</f>
        <v>3</v>
      </c>
      <c r="K24" s="38"/>
      <c r="L24" s="38"/>
      <c r="M24" s="38"/>
      <c r="N24" s="38">
        <f t="shared" si="4"/>
        <v>0</v>
      </c>
      <c r="O24" s="38"/>
      <c r="P24" s="40">
        <f>+'[1]Access-Jul'!M24</f>
        <v>3922506</v>
      </c>
      <c r="Q24" s="40"/>
      <c r="R24" s="40">
        <f t="shared" si="0"/>
        <v>3922506</v>
      </c>
      <c r="S24" s="40">
        <f>+'[1]Access-Jul'!N24</f>
        <v>3919992.77</v>
      </c>
      <c r="T24" s="41">
        <f t="shared" si="1"/>
        <v>0.99935927950142078</v>
      </c>
      <c r="U24" s="40">
        <f>+'[1]Access-Jul'!O24</f>
        <v>3919992.21</v>
      </c>
      <c r="V24" s="41">
        <f t="shared" si="2"/>
        <v>0.99935913673554611</v>
      </c>
      <c r="W24" s="40">
        <f>+'[1]Access-Jul'!P24</f>
        <v>3668368.27</v>
      </c>
      <c r="X24" s="41">
        <f t="shared" si="3"/>
        <v>0.93521036551633063</v>
      </c>
    </row>
    <row r="25" spans="1:24" ht="28.5" customHeight="1" thickBot="1" x14ac:dyDescent="0.25">
      <c r="A25" s="35" t="str">
        <f>+'[1]Access-Jul'!A25</f>
        <v>40201</v>
      </c>
      <c r="B25" s="36" t="str">
        <f>+'[1]Access-Jul'!B25</f>
        <v>INSTITUTO NACIONAL DO SEGURO SOCIAL - INSS</v>
      </c>
      <c r="C25" s="35" t="str">
        <f>+CONCATENATE('[1]Access-Jul'!C25,".",'[1]Access-Jul'!D25)</f>
        <v>28.846</v>
      </c>
      <c r="D25" s="35" t="str">
        <f>+CONCATENATE('[1]Access-Jul'!E25,".",'[1]Access-Jul'!G25)</f>
        <v>0901.00SA</v>
      </c>
      <c r="E25" s="36" t="str">
        <f>+'[1]Access-Jul'!F25</f>
        <v>OPERACOES ESPECIAIS: CUMPRIMENTO DE SENTENCAS JUDICIAIS</v>
      </c>
      <c r="F25" s="36" t="str">
        <f>+'[1]Access-Jul'!H25</f>
        <v>PAGAMENTO DE HONORARIOS PERICIAIS NAS ACOES EM QUE O INSS FI</v>
      </c>
      <c r="G25" s="35" t="str">
        <f>IF('[1]Access-Jul'!I25="1","F","S")</f>
        <v>S</v>
      </c>
      <c r="H25" s="35" t="str">
        <f>+'[1]Access-Jul'!J25</f>
        <v>1000</v>
      </c>
      <c r="I25" s="36" t="str">
        <f>+'[1]Access-Jul'!K25</f>
        <v>RECURSOS LIVRES DA UNIAO</v>
      </c>
      <c r="J25" s="35" t="str">
        <f>+'[1]Access-Jul'!L25</f>
        <v>3</v>
      </c>
      <c r="K25" s="38"/>
      <c r="L25" s="38"/>
      <c r="M25" s="38"/>
      <c r="N25" s="38">
        <f t="shared" si="4"/>
        <v>0</v>
      </c>
      <c r="O25" s="38"/>
      <c r="P25" s="40">
        <f>+'[1]Access-Jul'!M25</f>
        <v>0</v>
      </c>
      <c r="Q25" s="40"/>
      <c r="R25" s="40">
        <f t="shared" si="0"/>
        <v>0</v>
      </c>
      <c r="S25" s="40">
        <f>+'[1]Access-Jul'!N25</f>
        <v>0</v>
      </c>
      <c r="T25" s="41">
        <f t="shared" si="1"/>
        <v>0</v>
      </c>
      <c r="U25" s="40">
        <f>+'[1]Access-Jul'!O25</f>
        <v>0</v>
      </c>
      <c r="V25" s="41">
        <f t="shared" si="2"/>
        <v>0</v>
      </c>
      <c r="W25" s="40">
        <f>+'[1]Access-Jul'!P25</f>
        <v>0</v>
      </c>
      <c r="X25" s="41">
        <f t="shared" si="3"/>
        <v>0</v>
      </c>
    </row>
    <row r="26" spans="1:24" ht="28.5" customHeight="1" thickBot="1" x14ac:dyDescent="0.25">
      <c r="A26" s="46" t="s">
        <v>48</v>
      </c>
      <c r="B26" s="47"/>
      <c r="C26" s="47"/>
      <c r="D26" s="47"/>
      <c r="E26" s="47"/>
      <c r="F26" s="47"/>
      <c r="G26" s="47"/>
      <c r="H26" s="47"/>
      <c r="I26" s="47"/>
      <c r="J26" s="48"/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3">
        <f>SUM(P10:P25)</f>
        <v>110722326.52</v>
      </c>
      <c r="Q26" s="43">
        <f>SUM(Q10:Q25)</f>
        <v>0</v>
      </c>
      <c r="R26" s="43">
        <f>SUM(R10:R25)</f>
        <v>110722326.52</v>
      </c>
      <c r="S26" s="43">
        <f>SUM(S10:S25)</f>
        <v>104633806.5</v>
      </c>
      <c r="T26" s="44">
        <f t="shared" si="1"/>
        <v>0.94501090962083234</v>
      </c>
      <c r="U26" s="43">
        <f>SUM(U10:U25)</f>
        <v>91094399.620000005</v>
      </c>
      <c r="V26" s="44">
        <f t="shared" si="2"/>
        <v>0.82272837360896167</v>
      </c>
      <c r="W26" s="43">
        <f>SUM(W10:W25)</f>
        <v>88779154.74000001</v>
      </c>
      <c r="X26" s="44">
        <f t="shared" si="3"/>
        <v>0.80181800302004724</v>
      </c>
    </row>
    <row r="27" spans="1:24" x14ac:dyDescent="0.2">
      <c r="A27" s="2" t="s">
        <v>49</v>
      </c>
      <c r="B27" s="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  <row r="28" spans="1:24" x14ac:dyDescent="0.2">
      <c r="A28" s="2" t="s">
        <v>50</v>
      </c>
      <c r="B28" s="45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6:J26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2023-08-18T19:30:01Z</dcterms:created>
  <dcterms:modified xsi:type="dcterms:W3CDTF">2023-08-18T19:35:00Z</dcterms:modified>
</cp:coreProperties>
</file>