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6 Junho\Publicacao internet TRF\Anexo II\090015\"/>
    </mc:Choice>
  </mc:AlternateContent>
  <bookViews>
    <workbookView xWindow="0" yWindow="0" windowWidth="28800" windowHeight="13590"/>
  </bookViews>
  <sheets>
    <sheet name="Jun" sheetId="1" r:id="rId1"/>
  </sheets>
  <externalReferences>
    <externalReference r:id="rId2"/>
  </externalReferences>
  <definedNames>
    <definedName name="_xlnm.Print_Area" localSheetId="0">Jun!$A$1:$X$27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W24" i="1"/>
  <c r="X24" i="1" s="1"/>
  <c r="V24" i="1"/>
  <c r="U24" i="1"/>
  <c r="T24" i="1"/>
  <c r="S24" i="1"/>
  <c r="R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T21" i="1" s="1"/>
  <c r="R21" i="1"/>
  <c r="V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V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V14" i="1" s="1"/>
  <c r="T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X12" i="1" s="1"/>
  <c r="V12" i="1"/>
  <c r="U12" i="1"/>
  <c r="T12" i="1"/>
  <c r="S12" i="1"/>
  <c r="R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5" i="1" s="1"/>
  <c r="N11" i="1"/>
  <c r="J11" i="1"/>
  <c r="I11" i="1"/>
  <c r="H11" i="1"/>
  <c r="G11" i="1"/>
  <c r="F11" i="1"/>
  <c r="E11" i="1"/>
  <c r="D11" i="1"/>
  <c r="C11" i="1"/>
  <c r="B11" i="1"/>
  <c r="A11" i="1"/>
  <c r="W10" i="1"/>
  <c r="W25" i="1" s="1"/>
  <c r="U10" i="1"/>
  <c r="U25" i="1" s="1"/>
  <c r="S10" i="1"/>
  <c r="S25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18" i="1" l="1"/>
  <c r="T18" i="1"/>
  <c r="X18" i="1"/>
  <c r="V22" i="1"/>
  <c r="X22" i="1"/>
  <c r="T22" i="1"/>
  <c r="T15" i="1"/>
  <c r="X15" i="1"/>
  <c r="V15" i="1"/>
  <c r="V17" i="1"/>
  <c r="T17" i="1"/>
  <c r="X17" i="1"/>
  <c r="X19" i="1"/>
  <c r="T19" i="1"/>
  <c r="V19" i="1"/>
  <c r="X23" i="1"/>
  <c r="V23" i="1"/>
  <c r="T23" i="1"/>
  <c r="T20" i="1"/>
  <c r="X20" i="1"/>
  <c r="V20" i="1"/>
  <c r="V13" i="1"/>
  <c r="T13" i="1"/>
  <c r="X13" i="1"/>
  <c r="X10" i="1"/>
  <c r="R25" i="1"/>
  <c r="V10" i="1"/>
  <c r="T10" i="1"/>
  <c r="T16" i="1"/>
  <c r="R11" i="1"/>
  <c r="X21" i="1"/>
  <c r="X16" i="1"/>
  <c r="T25" i="1" l="1"/>
  <c r="X25" i="1"/>
  <c r="V25" i="1"/>
  <c r="X11" i="1"/>
  <c r="V11" i="1"/>
  <c r="T1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<sst xmlns="http://schemas.openxmlformats.org/spreadsheetml/2006/main" count="55" uniqueCount="51">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</sst>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 applyBorder="1" applyAlignment="1">
      <alignment horizontal="right" vertical="center"/>
    </xf>
    <xf numFmtId="167" fontId="2" fillId="0" borderId="0" xfId="6" applyNumberFormat="1" applyFont="1" applyBorder="1" applyAlignment="1">
      <alignment horizontal="right" vertical="center"/>
    </xf>
    <xf numFmtId="0" fontId="2" fillId="0" borderId="0" xfId="1" applyBorder="1"/>
    <xf numFmtId="0" fontId="2" fillId="0" borderId="0" xfId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168" fontId="2" fillId="0" borderId="0" xfId="6" applyNumberFormat="1" applyFont="1" applyBorder="1" applyAlignment="1">
      <alignment horizontal="right" vertical="center"/>
    </xf>
    <xf numFmtId="168" fontId="6" fillId="0" borderId="0" xfId="6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2" fillId="0" borderId="0" xfId="1" quotePrefix="1" applyFont="1" applyBorder="1" applyAlignment="1">
      <alignment horizontal="right" vertical="center"/>
    </xf>
    <xf numFmtId="167" fontId="6" fillId="0" borderId="0" xfId="6" applyNumberFormat="1" applyFont="1" applyBorder="1" applyAlignment="1">
      <alignment horizontal="right"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Access-Abr"/>
      <sheetName val="Jun"/>
      <sheetName val="Access-Mai"/>
      <sheetName val="Access-Jan"/>
      <sheetName val="Access-Mar"/>
      <sheetName val="Access-Jun"/>
      <sheetName val="Access-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848362</v>
          </cell>
          <cell r="N10">
            <v>846775.96</v>
          </cell>
          <cell r="O10">
            <v>846559.56</v>
          </cell>
          <cell r="P10">
            <v>804050.59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2880678</v>
          </cell>
          <cell r="N11">
            <v>1658727.6</v>
          </cell>
          <cell r="O11">
            <v>237274.7</v>
          </cell>
          <cell r="P11">
            <v>237274.7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19266149</v>
          </cell>
          <cell r="N12">
            <v>16533267.810000001</v>
          </cell>
          <cell r="O12">
            <v>7592233.4100000001</v>
          </cell>
          <cell r="P12">
            <v>7350015.3899999997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103F</v>
          </cell>
          <cell r="H13" t="str">
            <v>CONSTRUCAO DO EDIFICIO-ANEXO DA JUSTICA FEDERAL EM CAMPO GRA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1910846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1J08</v>
          </cell>
          <cell r="H14" t="str">
            <v>CONSTRUCAO DE EDIFICIO-SEDE DA JUSTICA FEDERAL EM NAVIRAI -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99800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49965117.710000001</v>
          </cell>
          <cell r="N15">
            <v>49965117.710000001</v>
          </cell>
          <cell r="O15">
            <v>49965117.700000003</v>
          </cell>
          <cell r="P15">
            <v>48283340.960000001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209581</v>
          </cell>
          <cell r="N16">
            <v>209581</v>
          </cell>
          <cell r="O16">
            <v>58034.76</v>
          </cell>
          <cell r="P16">
            <v>58034.76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1536925</v>
          </cell>
          <cell r="N17">
            <v>20059.759999999998</v>
          </cell>
          <cell r="O17">
            <v>13767.89</v>
          </cell>
          <cell r="P17">
            <v>13767.89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75000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8535747</v>
          </cell>
          <cell r="N19">
            <v>4911805</v>
          </cell>
          <cell r="O19">
            <v>2614589.7000000002</v>
          </cell>
          <cell r="P19">
            <v>2533210.52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5880664.6799999997</v>
          </cell>
          <cell r="N20">
            <v>5880664.6799999997</v>
          </cell>
          <cell r="O20">
            <v>3396329.72</v>
          </cell>
          <cell r="P20">
            <v>3396329.72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7715700.8399999999</v>
          </cell>
          <cell r="N21">
            <v>7715700.8399999999</v>
          </cell>
          <cell r="O21">
            <v>7715700.8399999999</v>
          </cell>
          <cell r="P21">
            <v>7715700.8399999999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11924326.369999999</v>
          </cell>
          <cell r="N22">
            <v>11924326.369999999</v>
          </cell>
          <cell r="O22">
            <v>11924326.369999999</v>
          </cell>
          <cell r="P22">
            <v>11587210.939999999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- LEI N. 12.618, DE 2012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111299.4</v>
          </cell>
          <cell r="N23">
            <v>111299.4</v>
          </cell>
          <cell r="O23">
            <v>111299.4</v>
          </cell>
          <cell r="P23">
            <v>111299.4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5161749</v>
          </cell>
          <cell r="N24">
            <v>5160520.55</v>
          </cell>
          <cell r="O24">
            <v>5160520.05</v>
          </cell>
          <cell r="P24">
            <v>4837111.99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2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45444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+'[1]Access-Jun'!A10</f>
        <v>12101</v>
      </c>
      <c r="B10" s="41" t="str">
        <f>+'[1]Access-Jun'!B10</f>
        <v>JUSTICA FEDERAL DE PRIMEIRO GRAU</v>
      </c>
      <c r="C10" s="42" t="str">
        <f>+CONCATENATE('[1]Access-Jun'!C10,".",'[1]Access-Jun'!D10)</f>
        <v>02.061</v>
      </c>
      <c r="D10" s="42" t="str">
        <f>+CONCATENATE('[1]Access-Jun'!E10,".",'[1]Access-Jun'!G10)</f>
        <v>0033.4224</v>
      </c>
      <c r="E10" s="43" t="str">
        <f>+'[1]Access-Jun'!F10</f>
        <v>PROGRAMA DE GESTAO E MANUTENCAO DO PODER JUDICIARIO</v>
      </c>
      <c r="F10" s="44" t="str">
        <f>+'[1]Access-Jun'!H10</f>
        <v>ASSISTENCIA JURIDICA A PESSOAS CARENTES</v>
      </c>
      <c r="G10" s="41" t="str">
        <f>IF('[1]Access-Jun'!I10="1","F","S")</f>
        <v>F</v>
      </c>
      <c r="H10" s="41" t="str">
        <f>+'[1]Access-Jun'!J10</f>
        <v>1000</v>
      </c>
      <c r="I10" s="45" t="str">
        <f>+'[1]Access-Jun'!K10</f>
        <v>RECURSOS LIVRES DA UNIAO</v>
      </c>
      <c r="J10" s="41" t="str">
        <f>+'[1]Access-Jun'!L10</f>
        <v>3</v>
      </c>
      <c r="K10" s="46"/>
      <c r="L10" s="47"/>
      <c r="M10" s="47"/>
      <c r="N10" s="48">
        <f>K10+L10-M10</f>
        <v>0</v>
      </c>
      <c r="O10" s="46">
        <v>0</v>
      </c>
      <c r="P10" s="49">
        <f>+'[1]Access-Jun'!M10</f>
        <v>848362</v>
      </c>
      <c r="Q10" s="49">
        <v>0</v>
      </c>
      <c r="R10" s="49">
        <f>N10-O10+P10+Q10</f>
        <v>848362</v>
      </c>
      <c r="S10" s="49">
        <f>+'[1]Access-Jun'!N10</f>
        <v>846775.96</v>
      </c>
      <c r="T10" s="50">
        <f t="shared" ref="T10:T25" si="0">IF(R10&gt;0,S10/R10,0)</f>
        <v>0.99813046788988657</v>
      </c>
      <c r="U10" s="49">
        <f>'[1]Access-Jun'!O10</f>
        <v>846559.56</v>
      </c>
      <c r="V10" s="50">
        <f t="shared" ref="V10:V25" si="1">IF(R10&gt;0,U10/R10,0)</f>
        <v>0.99787538810083443</v>
      </c>
      <c r="W10" s="49">
        <f>'[1]Access-Jun'!P10</f>
        <v>804050.59</v>
      </c>
      <c r="X10" s="50">
        <f t="shared" ref="X10:X25" si="2">IF(R10&gt;0,W10/R10,0)</f>
        <v>0.94776827580679002</v>
      </c>
    </row>
    <row r="11" spans="1:24" ht="28.5" customHeight="1" x14ac:dyDescent="0.2">
      <c r="A11" s="51" t="str">
        <f>+'[1]Access-Jun'!A11</f>
        <v>12101</v>
      </c>
      <c r="B11" s="52" t="str">
        <f>+'[1]Access-Jun'!B11</f>
        <v>JUSTICA FEDERAL DE PRIMEIRO GRAU</v>
      </c>
      <c r="C11" s="51" t="str">
        <f>+CONCATENATE('[1]Access-Jun'!C11,".",'[1]Access-Jun'!D11)</f>
        <v>02.061</v>
      </c>
      <c r="D11" s="51" t="str">
        <f>+CONCATENATE('[1]Access-Jun'!E11,".",'[1]Access-Jun'!G11)</f>
        <v>0033.4257</v>
      </c>
      <c r="E11" s="52" t="str">
        <f>+'[1]Access-Jun'!F11</f>
        <v>PROGRAMA DE GESTAO E MANUTENCAO DO PODER JUDICIARIO</v>
      </c>
      <c r="F11" s="53" t="str">
        <f>+'[1]Access-Jun'!H11</f>
        <v>JULGAMENTO DE CAUSAS NA JUSTICA FEDERAL</v>
      </c>
      <c r="G11" s="51" t="str">
        <f>IF('[1]Access-Jun'!I11="1","F","S")</f>
        <v>F</v>
      </c>
      <c r="H11" s="51" t="str">
        <f>+'[1]Access-Jun'!J11</f>
        <v>1000</v>
      </c>
      <c r="I11" s="52" t="str">
        <f>+'[1]Access-Jun'!K11</f>
        <v>RECURSOS LIVRES DA UNIAO</v>
      </c>
      <c r="J11" s="51" t="str">
        <f>+'[1]Access-Jun'!L11</f>
        <v>4</v>
      </c>
      <c r="K11" s="54"/>
      <c r="L11" s="54"/>
      <c r="M11" s="54"/>
      <c r="N11" s="55">
        <f t="shared" ref="N11:N24" si="3">K11+L11-M11</f>
        <v>0</v>
      </c>
      <c r="O11" s="54">
        <v>0</v>
      </c>
      <c r="P11" s="56">
        <f>+'[1]Access-Jun'!M11</f>
        <v>2880678</v>
      </c>
      <c r="Q11" s="56">
        <v>0</v>
      </c>
      <c r="R11" s="56">
        <f t="shared" ref="R11:R24" si="4">N11-O11+P11+Q11</f>
        <v>2880678</v>
      </c>
      <c r="S11" s="56">
        <f>+'[1]Access-Jun'!N11</f>
        <v>1658727.6</v>
      </c>
      <c r="T11" s="57">
        <f t="shared" si="0"/>
        <v>0.57581152770285327</v>
      </c>
      <c r="U11" s="56">
        <f>'[1]Access-Jun'!O11</f>
        <v>237274.7</v>
      </c>
      <c r="V11" s="57">
        <f t="shared" si="1"/>
        <v>8.2367657891649126E-2</v>
      </c>
      <c r="W11" s="56">
        <f>'[1]Access-Jun'!P11</f>
        <v>237274.7</v>
      </c>
      <c r="X11" s="57">
        <f t="shared" si="2"/>
        <v>8.2367657891649126E-2</v>
      </c>
    </row>
    <row r="12" spans="1:24" ht="28.5" customHeight="1" x14ac:dyDescent="0.2">
      <c r="A12" s="51" t="str">
        <f>+'[1]Access-Jun'!A12</f>
        <v>12101</v>
      </c>
      <c r="B12" s="52" t="str">
        <f>+'[1]Access-Jun'!B12</f>
        <v>JUSTICA FEDERAL DE PRIMEIRO GRAU</v>
      </c>
      <c r="C12" s="51" t="str">
        <f>+CONCATENATE('[1]Access-Jun'!C12,".",'[1]Access-Jun'!D12)</f>
        <v>02.061</v>
      </c>
      <c r="D12" s="51" t="str">
        <f>+CONCATENATE('[1]Access-Jun'!E12,".",'[1]Access-Jun'!G12)</f>
        <v>0033.4257</v>
      </c>
      <c r="E12" s="52" t="str">
        <f>+'[1]Access-Jun'!F12</f>
        <v>PROGRAMA DE GESTAO E MANUTENCAO DO PODER JUDICIARIO</v>
      </c>
      <c r="F12" s="52" t="str">
        <f>+'[1]Access-Jun'!H12</f>
        <v>JULGAMENTO DE CAUSAS NA JUSTICA FEDERAL</v>
      </c>
      <c r="G12" s="51" t="str">
        <f>IF('[1]Access-Jun'!I12="1","F","S")</f>
        <v>F</v>
      </c>
      <c r="H12" s="51" t="str">
        <f>+'[1]Access-Jun'!J12</f>
        <v>1000</v>
      </c>
      <c r="I12" s="52" t="str">
        <f>+'[1]Access-Jun'!K12</f>
        <v>RECURSOS LIVRES DA UNIAO</v>
      </c>
      <c r="J12" s="51" t="str">
        <f>+'[1]Access-Jun'!L12</f>
        <v>3</v>
      </c>
      <c r="K12" s="56"/>
      <c r="L12" s="56"/>
      <c r="M12" s="56"/>
      <c r="N12" s="54">
        <f t="shared" si="3"/>
        <v>0</v>
      </c>
      <c r="O12" s="56">
        <v>0</v>
      </c>
      <c r="P12" s="56">
        <f>+'[1]Access-Jun'!M12</f>
        <v>19266149</v>
      </c>
      <c r="Q12" s="56">
        <v>0</v>
      </c>
      <c r="R12" s="56">
        <f t="shared" si="4"/>
        <v>19266149</v>
      </c>
      <c r="S12" s="56">
        <f>+'[1]Access-Jun'!N12</f>
        <v>16533267.810000001</v>
      </c>
      <c r="T12" s="57">
        <f t="shared" si="0"/>
        <v>0.85815114426863415</v>
      </c>
      <c r="U12" s="56">
        <f>'[1]Access-Jun'!O12</f>
        <v>7592233.4100000001</v>
      </c>
      <c r="V12" s="57">
        <f t="shared" si="1"/>
        <v>0.39407114571780794</v>
      </c>
      <c r="W12" s="56">
        <f>'[1]Access-Jun'!P12</f>
        <v>7350015.3899999997</v>
      </c>
      <c r="X12" s="57">
        <f t="shared" si="2"/>
        <v>0.38149893837112958</v>
      </c>
    </row>
    <row r="13" spans="1:24" ht="28.5" customHeight="1" x14ac:dyDescent="0.2">
      <c r="A13" s="51" t="str">
        <f>+'[1]Access-Jun'!A13</f>
        <v>12101</v>
      </c>
      <c r="B13" s="52" t="str">
        <f>+'[1]Access-Jun'!B13</f>
        <v>JUSTICA FEDERAL DE PRIMEIRO GRAU</v>
      </c>
      <c r="C13" s="51" t="str">
        <f>+CONCATENATE('[1]Access-Jun'!C13,".",'[1]Access-Jun'!D13)</f>
        <v>02.122</v>
      </c>
      <c r="D13" s="51" t="str">
        <f>+CONCATENATE('[1]Access-Jun'!E13,".",'[1]Access-Jun'!G13)</f>
        <v>0033.103F</v>
      </c>
      <c r="E13" s="52" t="str">
        <f>+'[1]Access-Jun'!F13</f>
        <v>PROGRAMA DE GESTAO E MANUTENCAO DO PODER JUDICIARIO</v>
      </c>
      <c r="F13" s="52" t="str">
        <f>+'[1]Access-Jun'!H13</f>
        <v>CONSTRUCAO DO EDIFICIO-ANEXO DA JUSTICA FEDERAL EM CAMPO GRA</v>
      </c>
      <c r="G13" s="51" t="str">
        <f>IF('[1]Access-Jun'!I13="1","F","S")</f>
        <v>F</v>
      </c>
      <c r="H13" s="51" t="str">
        <f>+'[1]Access-Jun'!J13</f>
        <v>3000</v>
      </c>
      <c r="I13" s="52" t="str">
        <f>+'[1]Access-Jun'!K13</f>
        <v>RECURSOS LIVRES DA UNIAO</v>
      </c>
      <c r="J13" s="51" t="str">
        <f>+'[1]Access-Jun'!L13</f>
        <v>4</v>
      </c>
      <c r="K13" s="56"/>
      <c r="L13" s="56"/>
      <c r="M13" s="56"/>
      <c r="N13" s="54">
        <f t="shared" si="3"/>
        <v>0</v>
      </c>
      <c r="O13" s="56">
        <v>0</v>
      </c>
      <c r="P13" s="56">
        <f>+'[1]Access-Jun'!M13</f>
        <v>1910846</v>
      </c>
      <c r="Q13" s="56">
        <v>0</v>
      </c>
      <c r="R13" s="56">
        <f t="shared" si="4"/>
        <v>1910846</v>
      </c>
      <c r="S13" s="56">
        <f>+'[1]Access-Jun'!N13</f>
        <v>0</v>
      </c>
      <c r="T13" s="57">
        <f t="shared" si="0"/>
        <v>0</v>
      </c>
      <c r="U13" s="56">
        <f>'[1]Access-Jun'!O13</f>
        <v>0</v>
      </c>
      <c r="V13" s="57">
        <f t="shared" si="1"/>
        <v>0</v>
      </c>
      <c r="W13" s="56">
        <f>'[1]Access-Jun'!P13</f>
        <v>0</v>
      </c>
      <c r="X13" s="57">
        <f t="shared" si="2"/>
        <v>0</v>
      </c>
    </row>
    <row r="14" spans="1:24" ht="28.5" customHeight="1" x14ac:dyDescent="0.2">
      <c r="A14" s="51" t="str">
        <f>+'[1]Access-Jun'!A14</f>
        <v>12101</v>
      </c>
      <c r="B14" s="52" t="str">
        <f>+'[1]Access-Jun'!B14</f>
        <v>JUSTICA FEDERAL DE PRIMEIRO GRAU</v>
      </c>
      <c r="C14" s="51" t="str">
        <f>+CONCATENATE('[1]Access-Jun'!C14,".",'[1]Access-Jun'!D14)</f>
        <v>02.122</v>
      </c>
      <c r="D14" s="51" t="str">
        <f>+CONCATENATE('[1]Access-Jun'!E14,".",'[1]Access-Jun'!G14)</f>
        <v>0033.1J08</v>
      </c>
      <c r="E14" s="52" t="str">
        <f>+'[1]Access-Jun'!F14</f>
        <v>PROGRAMA DE GESTAO E MANUTENCAO DO PODER JUDICIARIO</v>
      </c>
      <c r="F14" s="52" t="str">
        <f>+'[1]Access-Jun'!H14</f>
        <v>CONSTRUCAO DE EDIFICIO-SEDE DA JUSTICA FEDERAL EM NAVIRAI -</v>
      </c>
      <c r="G14" s="51" t="str">
        <f>IF('[1]Access-Jun'!I14="1","F","S")</f>
        <v>F</v>
      </c>
      <c r="H14" s="51" t="str">
        <f>+'[1]Access-Jun'!J14</f>
        <v>1000</v>
      </c>
      <c r="I14" s="52" t="str">
        <f>+'[1]Access-Jun'!K14</f>
        <v>RECURSOS LIVRES DA UNIAO</v>
      </c>
      <c r="J14" s="51" t="str">
        <f>+'[1]Access-Jun'!L14</f>
        <v>4</v>
      </c>
      <c r="K14" s="56"/>
      <c r="L14" s="56"/>
      <c r="M14" s="56"/>
      <c r="N14" s="54">
        <f t="shared" si="3"/>
        <v>0</v>
      </c>
      <c r="O14" s="56">
        <v>0</v>
      </c>
      <c r="P14" s="56">
        <f>+'[1]Access-Jun'!M14</f>
        <v>99800</v>
      </c>
      <c r="Q14" s="56">
        <v>0</v>
      </c>
      <c r="R14" s="56">
        <f t="shared" si="4"/>
        <v>99800</v>
      </c>
      <c r="S14" s="56">
        <f>+'[1]Access-Jun'!N14</f>
        <v>0</v>
      </c>
      <c r="T14" s="57">
        <f t="shared" si="0"/>
        <v>0</v>
      </c>
      <c r="U14" s="56">
        <f>'[1]Access-Jun'!O14</f>
        <v>0</v>
      </c>
      <c r="V14" s="57">
        <f t="shared" si="1"/>
        <v>0</v>
      </c>
      <c r="W14" s="56">
        <f>'[1]Access-Jun'!P14</f>
        <v>0</v>
      </c>
      <c r="X14" s="57">
        <f t="shared" si="2"/>
        <v>0</v>
      </c>
    </row>
    <row r="15" spans="1:24" ht="28.5" customHeight="1" x14ac:dyDescent="0.2">
      <c r="A15" s="51" t="str">
        <f>+'[1]Access-Jun'!A15</f>
        <v>12101</v>
      </c>
      <c r="B15" s="52" t="str">
        <f>+'[1]Access-Jun'!B15</f>
        <v>JUSTICA FEDERAL DE PRIMEIRO GRAU</v>
      </c>
      <c r="C15" s="51" t="str">
        <f>+CONCATENATE('[1]Access-Jun'!C15,".",'[1]Access-Jun'!D15)</f>
        <v>02.122</v>
      </c>
      <c r="D15" s="51" t="str">
        <f>+CONCATENATE('[1]Access-Jun'!E15,".",'[1]Access-Jun'!G15)</f>
        <v>0033.20TP</v>
      </c>
      <c r="E15" s="52" t="str">
        <f>+'[1]Access-Jun'!F15</f>
        <v>PROGRAMA DE GESTAO E MANUTENCAO DO PODER JUDICIARIO</v>
      </c>
      <c r="F15" s="52" t="str">
        <f>+'[1]Access-Jun'!H15</f>
        <v>ATIVOS CIVIS DA UNIAO</v>
      </c>
      <c r="G15" s="51" t="str">
        <f>IF('[1]Access-Jun'!I15="1","F","S")</f>
        <v>F</v>
      </c>
      <c r="H15" s="51" t="str">
        <f>+'[1]Access-Jun'!J15</f>
        <v>1000</v>
      </c>
      <c r="I15" s="52" t="str">
        <f>+'[1]Access-Jun'!K15</f>
        <v>RECURSOS LIVRES DA UNIAO</v>
      </c>
      <c r="J15" s="51" t="str">
        <f>+'[1]Access-Jun'!L15</f>
        <v>1</v>
      </c>
      <c r="K15" s="54"/>
      <c r="L15" s="54"/>
      <c r="M15" s="54"/>
      <c r="N15" s="54">
        <f t="shared" si="3"/>
        <v>0</v>
      </c>
      <c r="O15" s="54">
        <v>0</v>
      </c>
      <c r="P15" s="56">
        <f>+'[1]Access-Jun'!M15</f>
        <v>49965117.710000001</v>
      </c>
      <c r="Q15" s="56">
        <v>0</v>
      </c>
      <c r="R15" s="56">
        <f t="shared" si="4"/>
        <v>49965117.710000001</v>
      </c>
      <c r="S15" s="56">
        <f>+'[1]Access-Jun'!N15</f>
        <v>49965117.710000001</v>
      </c>
      <c r="T15" s="57">
        <f t="shared" si="0"/>
        <v>1</v>
      </c>
      <c r="U15" s="56">
        <f>'[1]Access-Jun'!O15</f>
        <v>49965117.700000003</v>
      </c>
      <c r="V15" s="57">
        <f t="shared" si="1"/>
        <v>0.99999999979986043</v>
      </c>
      <c r="W15" s="56">
        <f>'[1]Access-Jun'!P15</f>
        <v>48283340.960000001</v>
      </c>
      <c r="X15" s="57">
        <f t="shared" si="2"/>
        <v>0.96634098292810766</v>
      </c>
    </row>
    <row r="16" spans="1:24" ht="28.5" customHeight="1" x14ac:dyDescent="0.2">
      <c r="A16" s="51" t="str">
        <f>+'[1]Access-Jun'!A16</f>
        <v>12101</v>
      </c>
      <c r="B16" s="52" t="str">
        <f>+'[1]Access-Jun'!B16</f>
        <v>JUSTICA FEDERAL DE PRIMEIRO GRAU</v>
      </c>
      <c r="C16" s="51" t="str">
        <f>+CONCATENATE('[1]Access-Jun'!C16,".",'[1]Access-Jun'!D16)</f>
        <v>02.122</v>
      </c>
      <c r="D16" s="51" t="str">
        <f>+CONCATENATE('[1]Access-Jun'!E16,".",'[1]Access-Jun'!G16)</f>
        <v>0033.216H</v>
      </c>
      <c r="E16" s="52" t="str">
        <f>+'[1]Access-Jun'!F16</f>
        <v>PROGRAMA DE GESTAO E MANUTENCAO DO PODER JUDICIARIO</v>
      </c>
      <c r="F16" s="52" t="str">
        <f>+'[1]Access-Jun'!H16</f>
        <v>AJUDA DE CUSTO PARA MORADIA OU AUXILIO-MORADIA A AGENTES PUB</v>
      </c>
      <c r="G16" s="51" t="str">
        <f>IF('[1]Access-Jun'!I16="1","F","S")</f>
        <v>F</v>
      </c>
      <c r="H16" s="51" t="str">
        <f>+'[1]Access-Jun'!J16</f>
        <v>1000</v>
      </c>
      <c r="I16" s="52" t="str">
        <f>+'[1]Access-Jun'!K16</f>
        <v>RECURSOS LIVRES DA UNIAO</v>
      </c>
      <c r="J16" s="51" t="str">
        <f>+'[1]Access-Jun'!L16</f>
        <v>3</v>
      </c>
      <c r="K16" s="56"/>
      <c r="L16" s="56"/>
      <c r="M16" s="56"/>
      <c r="N16" s="54">
        <f t="shared" si="3"/>
        <v>0</v>
      </c>
      <c r="O16" s="56">
        <v>0</v>
      </c>
      <c r="P16" s="56">
        <f>+'[1]Access-Jun'!M16</f>
        <v>209581</v>
      </c>
      <c r="Q16" s="56">
        <v>0</v>
      </c>
      <c r="R16" s="56">
        <f t="shared" si="4"/>
        <v>209581</v>
      </c>
      <c r="S16" s="56">
        <f>+'[1]Access-Jun'!N16</f>
        <v>209581</v>
      </c>
      <c r="T16" s="57">
        <f t="shared" si="0"/>
        <v>1</v>
      </c>
      <c r="U16" s="56">
        <f>'[1]Access-Jun'!O16</f>
        <v>58034.76</v>
      </c>
      <c r="V16" s="57">
        <f t="shared" si="1"/>
        <v>0.27690849838487269</v>
      </c>
      <c r="W16" s="56">
        <f>'[1]Access-Jun'!P16</f>
        <v>58034.76</v>
      </c>
      <c r="X16" s="57">
        <f t="shared" si="2"/>
        <v>0.27690849838487269</v>
      </c>
    </row>
    <row r="17" spans="1:26" ht="28.5" customHeight="1" x14ac:dyDescent="0.2">
      <c r="A17" s="51" t="str">
        <f>+'[1]Access-Jun'!A17</f>
        <v>12101</v>
      </c>
      <c r="B17" s="52" t="str">
        <f>+'[1]Access-Jun'!B17</f>
        <v>JUSTICA FEDERAL DE PRIMEIRO GRAU</v>
      </c>
      <c r="C17" s="51" t="str">
        <f>+CONCATENATE('[1]Access-Jun'!C17,".",'[1]Access-Jun'!D17)</f>
        <v>02.122</v>
      </c>
      <c r="D17" s="51" t="str">
        <f>+CONCATENATE('[1]Access-Jun'!E17,".",'[1]Access-Jun'!G17)</f>
        <v>0033.219Z</v>
      </c>
      <c r="E17" s="52" t="str">
        <f>+'[1]Access-Jun'!F17</f>
        <v>PROGRAMA DE GESTAO E MANUTENCAO DO PODER JUDICIARIO</v>
      </c>
      <c r="F17" s="52" t="str">
        <f>+'[1]Access-Jun'!H17</f>
        <v>CONSERVACAO E RECUPERACAO DE ATIVOS DE INFRAESTRUTURA DA UNI</v>
      </c>
      <c r="G17" s="51" t="str">
        <f>IF('[1]Access-Jun'!I17="1","F","S")</f>
        <v>F</v>
      </c>
      <c r="H17" s="51" t="str">
        <f>+'[1]Access-Jun'!J17</f>
        <v>1000</v>
      </c>
      <c r="I17" s="52" t="str">
        <f>+'[1]Access-Jun'!K17</f>
        <v>RECURSOS LIVRES DA UNIAO</v>
      </c>
      <c r="J17" s="51" t="str">
        <f>+'[1]Access-Jun'!L17</f>
        <v>4</v>
      </c>
      <c r="K17" s="56"/>
      <c r="L17" s="56"/>
      <c r="M17" s="56"/>
      <c r="N17" s="54">
        <f t="shared" si="3"/>
        <v>0</v>
      </c>
      <c r="O17" s="56">
        <v>0</v>
      </c>
      <c r="P17" s="56">
        <f>+'[1]Access-Jun'!M17</f>
        <v>1536925</v>
      </c>
      <c r="Q17" s="56">
        <v>0</v>
      </c>
      <c r="R17" s="56">
        <f t="shared" si="4"/>
        <v>1536925</v>
      </c>
      <c r="S17" s="56">
        <f>+'[1]Access-Jun'!N17</f>
        <v>20059.759999999998</v>
      </c>
      <c r="T17" s="57">
        <f t="shared" si="0"/>
        <v>1.3051879564715258E-2</v>
      </c>
      <c r="U17" s="56">
        <f>'[1]Access-Jun'!O17</f>
        <v>13767.89</v>
      </c>
      <c r="V17" s="57">
        <f t="shared" si="1"/>
        <v>8.9580753777835607E-3</v>
      </c>
      <c r="W17" s="56">
        <f>'[1]Access-Jun'!P17</f>
        <v>13767.89</v>
      </c>
      <c r="X17" s="57">
        <f t="shared" si="2"/>
        <v>8.9580753777835607E-3</v>
      </c>
    </row>
    <row r="18" spans="1:26" ht="28.5" customHeight="1" x14ac:dyDescent="0.2">
      <c r="A18" s="51" t="str">
        <f>+'[1]Access-Jun'!A18</f>
        <v>12101</v>
      </c>
      <c r="B18" s="52" t="str">
        <f>+'[1]Access-Jun'!B18</f>
        <v>JUSTICA FEDERAL DE PRIMEIRO GRAU</v>
      </c>
      <c r="C18" s="51" t="str">
        <f>+CONCATENATE('[1]Access-Jun'!C18,".",'[1]Access-Jun'!D18)</f>
        <v>02.331</v>
      </c>
      <c r="D18" s="51" t="str">
        <f>+CONCATENATE('[1]Access-Jun'!E18,".",'[1]Access-Jun'!G18)</f>
        <v>0033.2004</v>
      </c>
      <c r="E18" s="52" t="str">
        <f>+'[1]Access-Jun'!F18</f>
        <v>PROGRAMA DE GESTAO E MANUTENCAO DO PODER JUDICIARIO</v>
      </c>
      <c r="F18" s="52" t="str">
        <f>+'[1]Access-Jun'!H18</f>
        <v>ASSISTENCIA MEDICA E ODONTOLOGICA AOS SERVIDORES CIVIS, EMPR</v>
      </c>
      <c r="G18" s="51" t="str">
        <f>IF('[1]Access-Jun'!I18="1","F","S")</f>
        <v>F</v>
      </c>
      <c r="H18" s="51" t="str">
        <f>+'[1]Access-Jun'!J18</f>
        <v>1000</v>
      </c>
      <c r="I18" s="52" t="str">
        <f>+'[1]Access-Jun'!K18</f>
        <v>RECURSOS LIVRES DA UNIAO</v>
      </c>
      <c r="J18" s="51" t="str">
        <f>+'[1]Access-Jun'!L18</f>
        <v>4</v>
      </c>
      <c r="K18" s="56"/>
      <c r="L18" s="56"/>
      <c r="M18" s="56"/>
      <c r="N18" s="54">
        <f t="shared" si="3"/>
        <v>0</v>
      </c>
      <c r="O18" s="56">
        <v>0</v>
      </c>
      <c r="P18" s="56">
        <f>+'[1]Access-Jun'!M18</f>
        <v>75000</v>
      </c>
      <c r="Q18" s="56">
        <v>0</v>
      </c>
      <c r="R18" s="56">
        <f t="shared" si="4"/>
        <v>75000</v>
      </c>
      <c r="S18" s="56">
        <f>+'[1]Access-Jun'!N18</f>
        <v>0</v>
      </c>
      <c r="T18" s="57">
        <f t="shared" si="0"/>
        <v>0</v>
      </c>
      <c r="U18" s="56">
        <f>'[1]Access-Jun'!O18</f>
        <v>0</v>
      </c>
      <c r="V18" s="57">
        <f t="shared" si="1"/>
        <v>0</v>
      </c>
      <c r="W18" s="56">
        <f>'[1]Access-Jun'!P18</f>
        <v>0</v>
      </c>
      <c r="X18" s="57">
        <f t="shared" si="2"/>
        <v>0</v>
      </c>
    </row>
    <row r="19" spans="1:26" ht="28.5" customHeight="1" x14ac:dyDescent="0.2">
      <c r="A19" s="51" t="str">
        <f>+'[1]Access-Jun'!A19</f>
        <v>12101</v>
      </c>
      <c r="B19" s="52" t="str">
        <f>+'[1]Access-Jun'!B19</f>
        <v>JUSTICA FEDERAL DE PRIMEIRO GRAU</v>
      </c>
      <c r="C19" s="51" t="str">
        <f>+CONCATENATE('[1]Access-Jun'!C19,".",'[1]Access-Jun'!D19)</f>
        <v>02.331</v>
      </c>
      <c r="D19" s="51" t="str">
        <f>+CONCATENATE('[1]Access-Jun'!E19,".",'[1]Access-Jun'!G19)</f>
        <v>0033.2004</v>
      </c>
      <c r="E19" s="52" t="str">
        <f>+'[1]Access-Jun'!F19</f>
        <v>PROGRAMA DE GESTAO E MANUTENCAO DO PODER JUDICIARIO</v>
      </c>
      <c r="F19" s="52" t="str">
        <f>+'[1]Access-Jun'!H19</f>
        <v>ASSISTENCIA MEDICA E ODONTOLOGICA AOS SERVIDORES CIVIS, EMPR</v>
      </c>
      <c r="G19" s="51" t="str">
        <f>IF('[1]Access-Jun'!I19="1","F","S")</f>
        <v>F</v>
      </c>
      <c r="H19" s="51" t="str">
        <f>+'[1]Access-Jun'!J19</f>
        <v>1000</v>
      </c>
      <c r="I19" s="52" t="str">
        <f>+'[1]Access-Jun'!K19</f>
        <v>RECURSOS LIVRES DA UNIAO</v>
      </c>
      <c r="J19" s="51" t="str">
        <f>+'[1]Access-Jun'!L19</f>
        <v>3</v>
      </c>
      <c r="K19" s="56"/>
      <c r="L19" s="56"/>
      <c r="M19" s="56"/>
      <c r="N19" s="54">
        <f t="shared" si="3"/>
        <v>0</v>
      </c>
      <c r="O19" s="56">
        <v>0</v>
      </c>
      <c r="P19" s="56">
        <f>+'[1]Access-Jun'!M19</f>
        <v>8535747</v>
      </c>
      <c r="Q19" s="56">
        <v>0</v>
      </c>
      <c r="R19" s="56">
        <f t="shared" si="4"/>
        <v>8535747</v>
      </c>
      <c r="S19" s="56">
        <f>+'[1]Access-Jun'!N19</f>
        <v>4911805</v>
      </c>
      <c r="T19" s="57">
        <f t="shared" si="0"/>
        <v>0.57543938450846777</v>
      </c>
      <c r="U19" s="56">
        <f>'[1]Access-Jun'!O19</f>
        <v>2614589.7000000002</v>
      </c>
      <c r="V19" s="57">
        <f t="shared" si="1"/>
        <v>0.30631059003974698</v>
      </c>
      <c r="W19" s="56">
        <f>'[1]Access-Jun'!P19</f>
        <v>2533210.52</v>
      </c>
      <c r="X19" s="57">
        <f t="shared" si="2"/>
        <v>0.29677666406935443</v>
      </c>
    </row>
    <row r="20" spans="1:26" ht="28.5" customHeight="1" x14ac:dyDescent="0.2">
      <c r="A20" s="51" t="str">
        <f>+'[1]Access-Jun'!A20</f>
        <v>12101</v>
      </c>
      <c r="B20" s="52" t="str">
        <f>+'[1]Access-Jun'!B20</f>
        <v>JUSTICA FEDERAL DE PRIMEIRO GRAU</v>
      </c>
      <c r="C20" s="51" t="str">
        <f>+CONCATENATE('[1]Access-Jun'!C20,".",'[1]Access-Jun'!D20)</f>
        <v>02.331</v>
      </c>
      <c r="D20" s="51" t="str">
        <f>+CONCATENATE('[1]Access-Jun'!E20,".",'[1]Access-Jun'!G20)</f>
        <v>0033.212B</v>
      </c>
      <c r="E20" s="52" t="str">
        <f>+'[1]Access-Jun'!F20</f>
        <v>PROGRAMA DE GESTAO E MANUTENCAO DO PODER JUDICIARIO</v>
      </c>
      <c r="F20" s="52" t="str">
        <f>+'[1]Access-Jun'!H20</f>
        <v>BENEFICIOS OBRIGATORIOS AOS SERVIDORES CIVIS, EMPREGADOS, MI</v>
      </c>
      <c r="G20" s="51" t="str">
        <f>IF('[1]Access-Jun'!I20="1","F","S")</f>
        <v>F</v>
      </c>
      <c r="H20" s="51" t="str">
        <f>+'[1]Access-Jun'!J20</f>
        <v>1000</v>
      </c>
      <c r="I20" s="52" t="str">
        <f>+'[1]Access-Jun'!K20</f>
        <v>RECURSOS LIVRES DA UNIAO</v>
      </c>
      <c r="J20" s="51" t="str">
        <f>+'[1]Access-Jun'!L20</f>
        <v>3</v>
      </c>
      <c r="K20" s="56"/>
      <c r="L20" s="56"/>
      <c r="M20" s="56"/>
      <c r="N20" s="54">
        <f t="shared" si="3"/>
        <v>0</v>
      </c>
      <c r="O20" s="56">
        <v>0</v>
      </c>
      <c r="P20" s="56">
        <f>+'[1]Access-Jun'!M20</f>
        <v>5880664.6799999997</v>
      </c>
      <c r="Q20" s="56">
        <v>0</v>
      </c>
      <c r="R20" s="56">
        <f t="shared" si="4"/>
        <v>5880664.6799999997</v>
      </c>
      <c r="S20" s="56">
        <f>+'[1]Access-Jun'!N20</f>
        <v>5880664.6799999997</v>
      </c>
      <c r="T20" s="57">
        <f t="shared" si="0"/>
        <v>1</v>
      </c>
      <c r="U20" s="56">
        <f>'[1]Access-Jun'!O20</f>
        <v>3396329.72</v>
      </c>
      <c r="V20" s="57">
        <f t="shared" si="1"/>
        <v>0.57754180944049349</v>
      </c>
      <c r="W20" s="56">
        <f>'[1]Access-Jun'!P20</f>
        <v>3396329.72</v>
      </c>
      <c r="X20" s="57">
        <f t="shared" si="2"/>
        <v>0.57754180944049349</v>
      </c>
    </row>
    <row r="21" spans="1:26" ht="28.5" customHeight="1" x14ac:dyDescent="0.2">
      <c r="A21" s="51" t="str">
        <f>+'[1]Access-Jun'!A21</f>
        <v>12101</v>
      </c>
      <c r="B21" s="52" t="str">
        <f>+'[1]Access-Jun'!B21</f>
        <v>JUSTICA FEDERAL DE PRIMEIRO GRAU</v>
      </c>
      <c r="C21" s="51" t="str">
        <f>+CONCATENATE('[1]Access-Jun'!C21,".",'[1]Access-Jun'!D21)</f>
        <v>02.846</v>
      </c>
      <c r="D21" s="51" t="str">
        <f>+CONCATENATE('[1]Access-Jun'!E21,".",'[1]Access-Jun'!G21)</f>
        <v>0033.09HB</v>
      </c>
      <c r="E21" s="52" t="str">
        <f>+'[1]Access-Jun'!F21</f>
        <v>PROGRAMA DE GESTAO E MANUTENCAO DO PODER JUDICIARIO</v>
      </c>
      <c r="F21" s="52" t="str">
        <f>+'[1]Access-Jun'!H21</f>
        <v>CONTRIBUICAO DA UNIAO, DE SUAS AUTARQUIAS E FUNDACOES PARA O</v>
      </c>
      <c r="G21" s="51" t="str">
        <f>IF('[1]Access-Jun'!I21="1","F","S")</f>
        <v>F</v>
      </c>
      <c r="H21" s="51" t="str">
        <f>+'[1]Access-Jun'!J21</f>
        <v>1000</v>
      </c>
      <c r="I21" s="52" t="str">
        <f>+'[1]Access-Jun'!K21</f>
        <v>RECURSOS LIVRES DA UNIAO</v>
      </c>
      <c r="J21" s="51" t="str">
        <f>+'[1]Access-Jun'!L21</f>
        <v>1</v>
      </c>
      <c r="K21" s="56"/>
      <c r="L21" s="56"/>
      <c r="M21" s="56"/>
      <c r="N21" s="54">
        <f t="shared" si="3"/>
        <v>0</v>
      </c>
      <c r="O21" s="56">
        <v>0</v>
      </c>
      <c r="P21" s="56">
        <f>+'[1]Access-Jun'!M21</f>
        <v>7715700.8399999999</v>
      </c>
      <c r="Q21" s="56">
        <v>0</v>
      </c>
      <c r="R21" s="56">
        <f t="shared" si="4"/>
        <v>7715700.8399999999</v>
      </c>
      <c r="S21" s="56">
        <f>+'[1]Access-Jun'!N21</f>
        <v>7715700.8399999999</v>
      </c>
      <c r="T21" s="57">
        <f t="shared" si="0"/>
        <v>1</v>
      </c>
      <c r="U21" s="56">
        <f>'[1]Access-Jun'!O21</f>
        <v>7715700.8399999999</v>
      </c>
      <c r="V21" s="57">
        <f t="shared" si="1"/>
        <v>1</v>
      </c>
      <c r="W21" s="56">
        <f>'[1]Access-Jun'!P21</f>
        <v>7715700.8399999999</v>
      </c>
      <c r="X21" s="57">
        <f t="shared" si="2"/>
        <v>1</v>
      </c>
    </row>
    <row r="22" spans="1:26" ht="28.5" customHeight="1" x14ac:dyDescent="0.2">
      <c r="A22" s="51" t="str">
        <f>+'[1]Access-Jun'!A22</f>
        <v>12101</v>
      </c>
      <c r="B22" s="52" t="str">
        <f>+'[1]Access-Jun'!B22</f>
        <v>JUSTICA FEDERAL DE PRIMEIRO GRAU</v>
      </c>
      <c r="C22" s="51" t="str">
        <f>+CONCATENATE('[1]Access-Jun'!C22,".",'[1]Access-Jun'!D22)</f>
        <v>09.272</v>
      </c>
      <c r="D22" s="51" t="str">
        <f>+CONCATENATE('[1]Access-Jun'!E22,".",'[1]Access-Jun'!G22)</f>
        <v>0033.0181</v>
      </c>
      <c r="E22" s="52" t="str">
        <f>+'[1]Access-Jun'!F22</f>
        <v>PROGRAMA DE GESTAO E MANUTENCAO DO PODER JUDICIARIO</v>
      </c>
      <c r="F22" s="52" t="str">
        <f>+'[1]Access-Jun'!H22</f>
        <v>APOSENTADORIAS E PENSOES CIVIS DA UNIAO</v>
      </c>
      <c r="G22" s="51" t="str">
        <f>IF('[1]Access-Jun'!I22="1","F","S")</f>
        <v>S</v>
      </c>
      <c r="H22" s="51" t="str">
        <f>+'[1]Access-Jun'!J22</f>
        <v>1056</v>
      </c>
      <c r="I22" s="52" t="str">
        <f>+'[1]Access-Jun'!K22</f>
        <v>BENEFICIOS DO RPPS DA UNIAO</v>
      </c>
      <c r="J22" s="51" t="str">
        <f>+'[1]Access-Jun'!L22</f>
        <v>1</v>
      </c>
      <c r="K22" s="56"/>
      <c r="L22" s="56"/>
      <c r="M22" s="56"/>
      <c r="N22" s="54">
        <f t="shared" si="3"/>
        <v>0</v>
      </c>
      <c r="O22" s="56">
        <v>0</v>
      </c>
      <c r="P22" s="56">
        <f>+'[1]Access-Jun'!M22</f>
        <v>11924326.369999999</v>
      </c>
      <c r="Q22" s="56">
        <v>0</v>
      </c>
      <c r="R22" s="56">
        <f t="shared" si="4"/>
        <v>11924326.369999999</v>
      </c>
      <c r="S22" s="56">
        <f>+'[1]Access-Jun'!N22</f>
        <v>11924326.369999999</v>
      </c>
      <c r="T22" s="57">
        <f t="shared" si="0"/>
        <v>1</v>
      </c>
      <c r="U22" s="56">
        <f>'[1]Access-Jun'!O22</f>
        <v>11924326.369999999</v>
      </c>
      <c r="V22" s="57">
        <f t="shared" si="1"/>
        <v>1</v>
      </c>
      <c r="W22" s="56">
        <f>'[1]Access-Jun'!P22</f>
        <v>11587210.939999999</v>
      </c>
      <c r="X22" s="57">
        <f t="shared" si="2"/>
        <v>0.97172876525351259</v>
      </c>
    </row>
    <row r="23" spans="1:26" ht="28.5" customHeight="1" x14ac:dyDescent="0.2">
      <c r="A23" s="51" t="str">
        <f>+'[1]Access-Jun'!A23</f>
        <v>12101</v>
      </c>
      <c r="B23" s="52" t="str">
        <f>+'[1]Access-Jun'!B23</f>
        <v>JUSTICA FEDERAL DE PRIMEIRO GRAU</v>
      </c>
      <c r="C23" s="51" t="str">
        <f>+CONCATENATE('[1]Access-Jun'!C23,".",'[1]Access-Jun'!D23)</f>
        <v>28.846</v>
      </c>
      <c r="D23" s="51" t="str">
        <f>+CONCATENATE('[1]Access-Jun'!E23,".",'[1]Access-Jun'!G23)</f>
        <v>0909.00S6</v>
      </c>
      <c r="E23" s="52" t="str">
        <f>+'[1]Access-Jun'!F23</f>
        <v>OPERACOES ESPECIAIS: OUTROS ENCARGOS ESPECIAIS</v>
      </c>
      <c r="F23" s="52" t="str">
        <f>+'[1]Access-Jun'!H23</f>
        <v>BENEFICIO ESPECIAL - LEI N. 12.618, DE 2012</v>
      </c>
      <c r="G23" s="51" t="str">
        <f>IF('[1]Access-Jun'!I23="1","F","S")</f>
        <v>F</v>
      </c>
      <c r="H23" s="51" t="str">
        <f>+'[1]Access-Jun'!J23</f>
        <v>1000</v>
      </c>
      <c r="I23" s="52" t="str">
        <f>+'[1]Access-Jun'!K23</f>
        <v>RECURSOS LIVRES DA UNIAO</v>
      </c>
      <c r="J23" s="51" t="str">
        <f>+'[1]Access-Jun'!L23</f>
        <v>1</v>
      </c>
      <c r="K23" s="56"/>
      <c r="L23" s="56"/>
      <c r="M23" s="56"/>
      <c r="N23" s="54">
        <f t="shared" si="3"/>
        <v>0</v>
      </c>
      <c r="O23" s="56">
        <v>1</v>
      </c>
      <c r="P23" s="56">
        <f>+'[1]Access-Jun'!M23</f>
        <v>111299.4</v>
      </c>
      <c r="Q23" s="56">
        <v>0</v>
      </c>
      <c r="R23" s="56">
        <f t="shared" si="4"/>
        <v>111298.4</v>
      </c>
      <c r="S23" s="56">
        <f>+'[1]Access-Jun'!N23</f>
        <v>111299.4</v>
      </c>
      <c r="T23" s="57">
        <f t="shared" si="0"/>
        <v>1.0000089848551281</v>
      </c>
      <c r="U23" s="56">
        <f>'[1]Access-Jun'!O23</f>
        <v>111299.4</v>
      </c>
      <c r="V23" s="57">
        <f t="shared" si="1"/>
        <v>1.0000089848551281</v>
      </c>
      <c r="W23" s="56">
        <f>'[1]Access-Jun'!P23</f>
        <v>111299.4</v>
      </c>
      <c r="X23" s="57">
        <f t="shared" si="2"/>
        <v>1.0000089848551281</v>
      </c>
    </row>
    <row r="24" spans="1:26" ht="28.5" customHeight="1" thickBot="1" x14ac:dyDescent="0.25">
      <c r="A24" s="51" t="str">
        <f>+'[1]Access-Jun'!A24</f>
        <v>33201</v>
      </c>
      <c r="B24" s="52" t="str">
        <f>+'[1]Access-Jun'!B24</f>
        <v>INSTITUTO NACIONAL DO SEGURO SOCIAL</v>
      </c>
      <c r="C24" s="51" t="str">
        <f>+CONCATENATE('[1]Access-Jun'!C24,".",'[1]Access-Jun'!D24)</f>
        <v>28.846</v>
      </c>
      <c r="D24" s="51" t="str">
        <f>+CONCATENATE('[1]Access-Jun'!E24,".",'[1]Access-Jun'!G24)</f>
        <v>0901.00SA</v>
      </c>
      <c r="E24" s="52" t="str">
        <f>+'[1]Access-Jun'!F24</f>
        <v>OPERACOES ESPECIAIS: CUMPRIMENTO DE SENTENCAS JUDICIAIS</v>
      </c>
      <c r="F24" s="52" t="str">
        <f>+'[1]Access-Jun'!H24</f>
        <v>PAGAMENTO DE HONORARIOS PERICIAIS NAS ACOES EM QUE O INSS FI</v>
      </c>
      <c r="G24" s="51" t="str">
        <f>IF('[1]Access-Jun'!I24="1","F","S")</f>
        <v>S</v>
      </c>
      <c r="H24" s="51" t="str">
        <f>+'[1]Access-Jun'!J24</f>
        <v>1000</v>
      </c>
      <c r="I24" s="52" t="str">
        <f>+'[1]Access-Jun'!K24</f>
        <v>RECURSOS LIVRES DA UNIAO</v>
      </c>
      <c r="J24" s="51" t="str">
        <f>+'[1]Access-Jun'!L24</f>
        <v>3</v>
      </c>
      <c r="K24" s="56"/>
      <c r="L24" s="56"/>
      <c r="M24" s="56"/>
      <c r="N24" s="54">
        <f t="shared" si="3"/>
        <v>0</v>
      </c>
      <c r="O24" s="56">
        <v>2</v>
      </c>
      <c r="P24" s="56">
        <f>+'[1]Access-Jun'!M24</f>
        <v>5161749</v>
      </c>
      <c r="Q24" s="56">
        <v>0</v>
      </c>
      <c r="R24" s="56">
        <f t="shared" si="4"/>
        <v>5161747</v>
      </c>
      <c r="S24" s="56">
        <f>+'[1]Access-Jun'!N24</f>
        <v>5160520.55</v>
      </c>
      <c r="T24" s="57">
        <f t="shared" si="0"/>
        <v>0.99976239633596919</v>
      </c>
      <c r="U24" s="56">
        <f>'[1]Access-Jun'!O24</f>
        <v>5160520.05</v>
      </c>
      <c r="V24" s="57">
        <f t="shared" si="1"/>
        <v>0.99976229946953998</v>
      </c>
      <c r="W24" s="56">
        <f>'[1]Access-Jun'!P24</f>
        <v>4837111.99</v>
      </c>
      <c r="X24" s="57">
        <f t="shared" si="2"/>
        <v>0.93710753161671823</v>
      </c>
    </row>
    <row r="25" spans="1:26" ht="28.5" customHeight="1" thickBot="1" x14ac:dyDescent="0.25">
      <c r="A25" s="18" t="s">
        <v>48</v>
      </c>
      <c r="B25" s="58"/>
      <c r="C25" s="58"/>
      <c r="D25" s="58"/>
      <c r="E25" s="58"/>
      <c r="F25" s="58"/>
      <c r="G25" s="58"/>
      <c r="H25" s="58"/>
      <c r="I25" s="58"/>
      <c r="J25" s="19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f>SUM(P10:P24)</f>
        <v>116121946.00000003</v>
      </c>
      <c r="Q25" s="60">
        <f>SUM(Q10:Q24)</f>
        <v>0</v>
      </c>
      <c r="R25" s="60">
        <f>SUM(R10:R24)</f>
        <v>116121943.00000003</v>
      </c>
      <c r="S25" s="60">
        <f>SUM(S10:S24)</f>
        <v>104937846.68000002</v>
      </c>
      <c r="T25" s="61">
        <f t="shared" si="0"/>
        <v>0.90368662432732461</v>
      </c>
      <c r="U25" s="60">
        <f>SUM(U10:U24)</f>
        <v>89635754.100000009</v>
      </c>
      <c r="V25" s="61">
        <f t="shared" si="1"/>
        <v>0.77191056043559303</v>
      </c>
      <c r="W25" s="60">
        <f>SUM(W10:W24)</f>
        <v>86927347.700000003</v>
      </c>
      <c r="X25" s="61">
        <f t="shared" si="2"/>
        <v>0.74858674815663373</v>
      </c>
    </row>
    <row r="26" spans="1:26" x14ac:dyDescent="0.2">
      <c r="A26" s="2" t="s">
        <v>49</v>
      </c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6" x14ac:dyDescent="0.2">
      <c r="A27" s="2" t="s">
        <v>50</v>
      </c>
      <c r="B27" s="6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6" ht="15.95" customHeight="1" x14ac:dyDescent="0.2"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6" s="66" customFormat="1" ht="15.95" customHeight="1" x14ac:dyDescent="0.2">
      <c r="L29" s="11"/>
      <c r="M29" s="11"/>
      <c r="N29" s="64"/>
      <c r="O29" s="64"/>
      <c r="P29" s="65"/>
      <c r="Q29" s="65"/>
      <c r="R29" s="65"/>
      <c r="S29" s="65"/>
      <c r="T29" s="65"/>
      <c r="U29" s="65"/>
      <c r="V29" s="65"/>
      <c r="W29" s="65"/>
      <c r="X29" s="67"/>
      <c r="Y29" s="11"/>
      <c r="Z29" s="11"/>
    </row>
    <row r="30" spans="1:26" s="2" customFormat="1" ht="15.95" customHeight="1" x14ac:dyDescent="0.2">
      <c r="L30" s="11"/>
      <c r="M30" s="11"/>
      <c r="N30" s="64"/>
      <c r="O30" s="64"/>
      <c r="P30" s="65"/>
      <c r="Q30" s="65"/>
      <c r="R30" s="65"/>
      <c r="S30" s="65"/>
      <c r="T30" s="65"/>
      <c r="U30" s="65"/>
      <c r="V30" s="65"/>
      <c r="W30" s="65"/>
      <c r="X30" s="68"/>
    </row>
    <row r="31" spans="1:26" s="2" customFormat="1" ht="15.95" customHeight="1" x14ac:dyDescent="0.2">
      <c r="L31" s="11"/>
      <c r="M31" s="11"/>
      <c r="N31" s="64"/>
      <c r="O31" s="64"/>
      <c r="P31" s="65"/>
      <c r="Q31" s="65"/>
      <c r="R31" s="65"/>
      <c r="S31" s="65"/>
      <c r="T31" s="65"/>
      <c r="U31" s="65"/>
      <c r="V31" s="65"/>
      <c r="W31" s="65"/>
      <c r="X31" s="68"/>
    </row>
    <row r="32" spans="1:26" s="2" customFormat="1" ht="15.95" customHeight="1" x14ac:dyDescent="0.2">
      <c r="L32" s="11"/>
      <c r="M32" s="11"/>
      <c r="N32" s="64"/>
      <c r="O32" s="64"/>
      <c r="P32" s="69"/>
      <c r="Q32" s="69"/>
      <c r="R32" s="70"/>
      <c r="S32" s="69"/>
      <c r="T32" s="69"/>
      <c r="U32" s="69"/>
      <c r="V32" s="69"/>
      <c r="W32" s="69"/>
      <c r="X32" s="68"/>
    </row>
    <row r="33" spans="12:26" s="2" customFormat="1" ht="15.95" customHeight="1" x14ac:dyDescent="0.2">
      <c r="L33" s="11"/>
      <c r="M33" s="11"/>
      <c r="N33" s="64"/>
      <c r="O33" s="64"/>
      <c r="P33" s="65"/>
      <c r="Q33" s="65"/>
      <c r="R33" s="65"/>
      <c r="S33" s="65"/>
      <c r="T33" s="65"/>
      <c r="U33" s="65"/>
      <c r="V33" s="65"/>
      <c r="W33" s="65"/>
      <c r="X33" s="68"/>
    </row>
    <row r="34" spans="12:26" s="2" customFormat="1" ht="15.95" customHeight="1" x14ac:dyDescent="0.2">
      <c r="L34" s="11"/>
      <c r="M34" s="11"/>
      <c r="N34" s="64"/>
      <c r="O34" s="64"/>
      <c r="P34" s="65"/>
      <c r="Q34" s="65"/>
      <c r="R34" s="65"/>
      <c r="S34" s="65"/>
      <c r="T34" s="65"/>
      <c r="U34" s="65"/>
      <c r="V34" s="65"/>
      <c r="W34" s="65"/>
      <c r="X34" s="71"/>
    </row>
    <row r="35" spans="12:26" s="2" customFormat="1" ht="15.95" customHeight="1" x14ac:dyDescent="0.2">
      <c r="L35" s="11"/>
      <c r="M35" s="11"/>
      <c r="N35" s="64"/>
      <c r="O35" s="72"/>
      <c r="P35" s="65"/>
      <c r="Q35" s="65"/>
      <c r="R35" s="65"/>
      <c r="S35" s="65"/>
      <c r="T35" s="65"/>
      <c r="U35" s="65"/>
      <c r="V35" s="65"/>
      <c r="W35" s="65"/>
      <c r="X35" s="71"/>
    </row>
    <row r="36" spans="12:26" s="2" customFormat="1" ht="15.95" customHeight="1" x14ac:dyDescent="0.2">
      <c r="L36" s="11"/>
      <c r="M36" s="11"/>
      <c r="N36" s="64"/>
      <c r="O36" s="64"/>
      <c r="P36" s="65"/>
      <c r="Q36" s="65"/>
      <c r="R36" s="73"/>
      <c r="S36" s="65"/>
      <c r="T36" s="65"/>
      <c r="U36" s="65"/>
      <c r="V36" s="65"/>
      <c r="W36" s="65"/>
      <c r="X36" s="71"/>
    </row>
    <row r="37" spans="12:26" s="66" customFormat="1" x14ac:dyDescent="0.2">
      <c r="N37" s="67"/>
      <c r="O37" s="64"/>
      <c r="P37" s="65"/>
      <c r="Q37" s="65"/>
      <c r="R37" s="65"/>
      <c r="S37" s="65"/>
      <c r="T37" s="65"/>
      <c r="U37" s="65"/>
      <c r="V37" s="65"/>
      <c r="W37" s="65"/>
      <c r="X37" s="67"/>
      <c r="Y37" s="11"/>
      <c r="Z37" s="11"/>
    </row>
    <row r="38" spans="12:26" s="66" customFormat="1" x14ac:dyDescent="0.2"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11"/>
      <c r="Z38" s="11"/>
    </row>
    <row r="39" spans="12:26" s="66" customFormat="1" x14ac:dyDescent="0.2"/>
    <row r="40" spans="12:26" s="66" customFormat="1" x14ac:dyDescent="0.2"/>
    <row r="41" spans="12:26" s="66" customFormat="1" x14ac:dyDescent="0.2"/>
    <row r="42" spans="12:26" s="66" customFormat="1" x14ac:dyDescent="0.2"/>
    <row r="43" spans="12:26" s="66" customFormat="1" x14ac:dyDescent="0.2"/>
    <row r="44" spans="12:26" s="66" customFormat="1" x14ac:dyDescent="0.2"/>
    <row r="45" spans="12:26" s="66" customFormat="1" x14ac:dyDescent="0.2"/>
    <row r="46" spans="12:26" s="66" customFormat="1" x14ac:dyDescent="0.2"/>
    <row r="47" spans="12:26" s="66" customFormat="1" x14ac:dyDescent="0.2"/>
    <row r="48" spans="12:26" s="66" customFormat="1" x14ac:dyDescent="0.2"/>
    <row r="49" s="66" customFormat="1" x14ac:dyDescent="0.2"/>
    <row r="50" s="66" customFormat="1" x14ac:dyDescent="0.2"/>
    <row r="51" s="66" customFormat="1" x14ac:dyDescent="0.2"/>
    <row r="52" s="66" customFormat="1" x14ac:dyDescent="0.2"/>
    <row r="53" s="66" customFormat="1" x14ac:dyDescent="0.2"/>
    <row r="54" s="66" customFormat="1" x14ac:dyDescent="0.2"/>
    <row r="55" s="66" customFormat="1" x14ac:dyDescent="0.2"/>
    <row r="56" s="66" customFormat="1" x14ac:dyDescent="0.2"/>
    <row r="57" s="66" customFormat="1" x14ac:dyDescent="0.2"/>
    <row r="58" s="66" customFormat="1" x14ac:dyDescent="0.2"/>
    <row r="59" s="66" customFormat="1" x14ac:dyDescent="0.2"/>
    <row r="60" s="66" customFormat="1" x14ac:dyDescent="0.2"/>
    <row r="61" s="66" customFormat="1" x14ac:dyDescent="0.2"/>
    <row r="62" s="66" customFormat="1" x14ac:dyDescent="0.2"/>
    <row r="63" s="66" customFormat="1" x14ac:dyDescent="0.2"/>
    <row r="64" s="66" customFormat="1" x14ac:dyDescent="0.2"/>
    <row r="65" s="66" customFormat="1" x14ac:dyDescent="0.2"/>
    <row r="66" s="66" customFormat="1" x14ac:dyDescent="0.2"/>
    <row r="67" s="66" customFormat="1" x14ac:dyDescent="0.2"/>
    <row r="68" s="66" customFormat="1" x14ac:dyDescent="0.2"/>
    <row r="69" s="66" customFormat="1" x14ac:dyDescent="0.2"/>
    <row r="70" s="66" customFormat="1" x14ac:dyDescent="0.2"/>
    <row r="71" s="66" customFormat="1" x14ac:dyDescent="0.2"/>
    <row r="72" s="66" customFormat="1" x14ac:dyDescent="0.2"/>
    <row r="73" s="66" customFormat="1" x14ac:dyDescent="0.2"/>
    <row r="74" s="66" customFormat="1" x14ac:dyDescent="0.2"/>
    <row r="75" s="66" customFormat="1" x14ac:dyDescent="0.2"/>
    <row r="76" s="66" customFormat="1" x14ac:dyDescent="0.2"/>
    <row r="77" s="66" customFormat="1" x14ac:dyDescent="0.2"/>
    <row r="78" s="66" customFormat="1" x14ac:dyDescent="0.2"/>
    <row r="79" s="66" customFormat="1" x14ac:dyDescent="0.2"/>
    <row r="80" s="66" customFormat="1" x14ac:dyDescent="0.2"/>
    <row r="81" s="66" customFormat="1" x14ac:dyDescent="0.2"/>
    <row r="82" s="66" customFormat="1" x14ac:dyDescent="0.2"/>
    <row r="83" s="66" customFormat="1" x14ac:dyDescent="0.2"/>
    <row r="84" s="66" customFormat="1" x14ac:dyDescent="0.2"/>
    <row r="85" s="66" customFormat="1" x14ac:dyDescent="0.2"/>
    <row r="86" s="66" customFormat="1" x14ac:dyDescent="0.2"/>
    <row r="87" s="66" customFormat="1" x14ac:dyDescent="0.2"/>
    <row r="88" s="66" customFormat="1" x14ac:dyDescent="0.2"/>
    <row r="89" s="66" customFormat="1" x14ac:dyDescent="0.2"/>
    <row r="90" s="66" customFormat="1" x14ac:dyDescent="0.2"/>
    <row r="91" s="66" customFormat="1" x14ac:dyDescent="0.2"/>
    <row r="92" s="66" customFormat="1" x14ac:dyDescent="0.2"/>
    <row r="93" s="66" customFormat="1" x14ac:dyDescent="0.2"/>
    <row r="94" s="66" customFormat="1" x14ac:dyDescent="0.2"/>
    <row r="95" s="66" customFormat="1" x14ac:dyDescent="0.2"/>
    <row r="96" s="66" customFormat="1" x14ac:dyDescent="0.2"/>
    <row r="97" s="66" customFormat="1" x14ac:dyDescent="0.2"/>
    <row r="98" s="66" customFormat="1" x14ac:dyDescent="0.2"/>
    <row r="99" s="66" customFormat="1" x14ac:dyDescent="0.2"/>
    <row r="100" s="66" customFormat="1" x14ac:dyDescent="0.2"/>
    <row r="101" s="66" customFormat="1" x14ac:dyDescent="0.2"/>
    <row r="102" s="66" customFormat="1" x14ac:dyDescent="0.2"/>
    <row r="103" s="66" customFormat="1" x14ac:dyDescent="0.2"/>
    <row r="104" s="66" customFormat="1" x14ac:dyDescent="0.2"/>
    <row r="105" s="66" customFormat="1" x14ac:dyDescent="0.2"/>
    <row r="106" s="66" customFormat="1" x14ac:dyDescent="0.2"/>
    <row r="107" s="66" customFormat="1" x14ac:dyDescent="0.2"/>
    <row r="108" s="66" customFormat="1" x14ac:dyDescent="0.2"/>
    <row r="109" s="66" customFormat="1" x14ac:dyDescent="0.2"/>
    <row r="110" s="66" customFormat="1" x14ac:dyDescent="0.2"/>
    <row r="111" s="66" customFormat="1" x14ac:dyDescent="0.2"/>
    <row r="112" s="66" customFormat="1" x14ac:dyDescent="0.2"/>
    <row r="113" s="66" customFormat="1" x14ac:dyDescent="0.2"/>
    <row r="114" s="66" customFormat="1" x14ac:dyDescent="0.2"/>
    <row r="115" s="66" customFormat="1" x14ac:dyDescent="0.2"/>
    <row r="116" s="66" customFormat="1" x14ac:dyDescent="0.2"/>
    <row r="117" s="66" customFormat="1" x14ac:dyDescent="0.2"/>
    <row r="118" s="66" customFormat="1" x14ac:dyDescent="0.2"/>
    <row r="119" s="66" customFormat="1" x14ac:dyDescent="0.2"/>
    <row r="120" s="66" customFormat="1" x14ac:dyDescent="0.2"/>
    <row r="121" s="66" customFormat="1" x14ac:dyDescent="0.2"/>
    <row r="122" s="66" customFormat="1" x14ac:dyDescent="0.2"/>
    <row r="123" s="66" customFormat="1" x14ac:dyDescent="0.2"/>
    <row r="124" s="66" customFormat="1" x14ac:dyDescent="0.2"/>
    <row r="125" s="66" customFormat="1" x14ac:dyDescent="0.2"/>
    <row r="126" s="66" customFormat="1" x14ac:dyDescent="0.2"/>
    <row r="127" s="66" customFormat="1" x14ac:dyDescent="0.2"/>
    <row r="128" s="66" customFormat="1" x14ac:dyDescent="0.2"/>
    <row r="129" s="66" customFormat="1" x14ac:dyDescent="0.2"/>
    <row r="130" s="66" customFormat="1" x14ac:dyDescent="0.2"/>
    <row r="131" s="66" customFormat="1" x14ac:dyDescent="0.2"/>
    <row r="132" s="66" customFormat="1" x14ac:dyDescent="0.2"/>
    <row r="133" s="66" customFormat="1" x14ac:dyDescent="0.2"/>
    <row r="134" s="66" customFormat="1" x14ac:dyDescent="0.2"/>
    <row r="135" s="66" customFormat="1" x14ac:dyDescent="0.2"/>
    <row r="136" s="66" customFormat="1" x14ac:dyDescent="0.2"/>
    <row r="137" s="66" customFormat="1" x14ac:dyDescent="0.2"/>
    <row r="138" s="66" customFormat="1" x14ac:dyDescent="0.2"/>
    <row r="139" s="66" customFormat="1" x14ac:dyDescent="0.2"/>
    <row r="140" s="66" customFormat="1" x14ac:dyDescent="0.2"/>
    <row r="141" s="66" customFormat="1" x14ac:dyDescent="0.2"/>
    <row r="142" s="66" customFormat="1" x14ac:dyDescent="0.2"/>
    <row r="143" s="66" customFormat="1" x14ac:dyDescent="0.2"/>
    <row r="144" s="66" customFormat="1" x14ac:dyDescent="0.2"/>
    <row r="145" s="66" customFormat="1" x14ac:dyDescent="0.2"/>
    <row r="146" s="66" customFormat="1" x14ac:dyDescent="0.2"/>
    <row r="147" s="66" customFormat="1" x14ac:dyDescent="0.2"/>
    <row r="148" s="66" customFormat="1" x14ac:dyDescent="0.2"/>
    <row r="149" s="66" customFormat="1" x14ac:dyDescent="0.2"/>
    <row r="150" s="66" customFormat="1" x14ac:dyDescent="0.2"/>
    <row r="151" s="66" customFormat="1" x14ac:dyDescent="0.2"/>
    <row r="152" s="66" customFormat="1" x14ac:dyDescent="0.2"/>
    <row r="153" s="66" customFormat="1" x14ac:dyDescent="0.2"/>
    <row r="154" s="66" customFormat="1" x14ac:dyDescent="0.2"/>
    <row r="155" s="66" customFormat="1" x14ac:dyDescent="0.2"/>
    <row r="156" s="66" customFormat="1" x14ac:dyDescent="0.2"/>
    <row r="157" s="66" customFormat="1" x14ac:dyDescent="0.2"/>
    <row r="158" s="66" customFormat="1" x14ac:dyDescent="0.2"/>
    <row r="159" s="66" customFormat="1" x14ac:dyDescent="0.2"/>
    <row r="160" s="66" customFormat="1" x14ac:dyDescent="0.2"/>
    <row r="161" s="66" customFormat="1" x14ac:dyDescent="0.2"/>
    <row r="162" s="66" customFormat="1" x14ac:dyDescent="0.2"/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2024-07-19T15:13:20Z</dcterms:created>
  <dcterms:modified xsi:type="dcterms:W3CDTF">2024-07-19T15:14:01Z</dcterms:modified>
</cp:coreProperties>
</file>