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8 Agosto\Publicacao internet TRF\Anexo II\090015\"/>
    </mc:Choice>
  </mc:AlternateContent>
  <bookViews>
    <workbookView xWindow="0" yWindow="0" windowWidth="28800" windowHeight="13590"/>
  </bookViews>
  <sheets>
    <sheet name="Ago" sheetId="1" r:id="rId1"/>
  </sheets>
  <externalReferences>
    <externalReference r:id="rId2"/>
  </externalReferences>
  <definedNames>
    <definedName name="_xlnm.Print_Area" localSheetId="0">Ago!$A$1:$X$29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T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T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27" i="1" l="1"/>
  <c r="R21" i="1"/>
  <c r="R25" i="1"/>
  <c r="R11" i="1"/>
  <c r="X11" i="1" s="1"/>
  <c r="V14" i="1"/>
  <c r="W27" i="1"/>
  <c r="X14" i="1"/>
  <c r="U27" i="1"/>
  <c r="S27" i="1"/>
  <c r="T19" i="1"/>
  <c r="X23" i="1"/>
  <c r="V26" i="1"/>
  <c r="X26" i="1"/>
  <c r="X19" i="1"/>
  <c r="R24" i="1"/>
  <c r="X12" i="1"/>
  <c r="V12" i="1"/>
  <c r="T12" i="1"/>
  <c r="X16" i="1"/>
  <c r="V16" i="1"/>
  <c r="T16" i="1"/>
  <c r="X13" i="1"/>
  <c r="V13" i="1"/>
  <c r="T13" i="1"/>
  <c r="V20" i="1"/>
  <c r="T20" i="1"/>
  <c r="X20" i="1"/>
  <c r="X24" i="1"/>
  <c r="V24" i="1"/>
  <c r="T24" i="1"/>
  <c r="T10" i="1"/>
  <c r="X10" i="1"/>
  <c r="R27" i="1"/>
  <c r="V10" i="1"/>
  <c r="T17" i="1"/>
  <c r="X17" i="1"/>
  <c r="V17" i="1"/>
  <c r="X18" i="1"/>
  <c r="V18" i="1"/>
  <c r="T18" i="1"/>
  <c r="T21" i="1"/>
  <c r="X21" i="1"/>
  <c r="V21" i="1"/>
  <c r="X25" i="1"/>
  <c r="V25" i="1"/>
  <c r="T25" i="1"/>
  <c r="V11" i="1"/>
  <c r="T11" i="1"/>
  <c r="V15" i="1"/>
  <c r="T15" i="1"/>
  <c r="X15" i="1"/>
  <c r="T22" i="1"/>
  <c r="X22" i="1"/>
  <c r="V22" i="1"/>
  <c r="T23" i="1"/>
  <c r="V23" i="1"/>
  <c r="T27" i="1" l="1"/>
  <c r="V27" i="1"/>
  <c r="X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<sst xmlns="http://schemas.openxmlformats.org/spreadsheetml/2006/main" count="55" uniqueCount="51">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</sst>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1240869</v>
          </cell>
          <cell r="N10">
            <v>1238868.3</v>
          </cell>
          <cell r="O10">
            <v>1238651.22</v>
          </cell>
          <cell r="P10">
            <v>1160696.44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2880678</v>
          </cell>
          <cell r="N11">
            <v>237274.7</v>
          </cell>
          <cell r="O11">
            <v>237274.7</v>
          </cell>
          <cell r="P11">
            <v>237274.7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18381338.399999999</v>
          </cell>
          <cell r="N12">
            <v>16329252.859999999</v>
          </cell>
          <cell r="O12">
            <v>10361798.25</v>
          </cell>
          <cell r="P12">
            <v>10183825.25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3403105</v>
          </cell>
          <cell r="N13">
            <v>3403105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3</v>
          </cell>
          <cell r="M14">
            <v>1340667.5</v>
          </cell>
          <cell r="N14">
            <v>1340666.32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103F</v>
          </cell>
          <cell r="H15" t="str">
            <v>CONSTRUCAO DO EDIFICIO-ANEXO DA JUSTICA FEDERAL EM CAMPO GRA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1910846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1J08</v>
          </cell>
          <cell r="H16" t="str">
            <v>CONSTRUCAO DE EDIFICIO-SEDE DA JUSTICA FEDERAL EM NAVIRAI -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99800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66229523.240000002</v>
          </cell>
          <cell r="N17">
            <v>66229523.240000002</v>
          </cell>
          <cell r="O17">
            <v>66229523.219999999</v>
          </cell>
          <cell r="P17">
            <v>64572436.509999998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209581</v>
          </cell>
          <cell r="N18">
            <v>209581</v>
          </cell>
          <cell r="O18">
            <v>96008.93</v>
          </cell>
          <cell r="P18">
            <v>96008.93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219Z</v>
          </cell>
          <cell r="H19" t="str">
            <v>CONSERVACAO E RECUPERACAO DE ATIVOS DE INFRAESTRUTURA DA UNI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4</v>
          </cell>
          <cell r="M19">
            <v>1536925</v>
          </cell>
          <cell r="N19">
            <v>429758.68</v>
          </cell>
          <cell r="O19">
            <v>13767.89</v>
          </cell>
          <cell r="P19">
            <v>13767.89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4</v>
          </cell>
          <cell r="M20">
            <v>75000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8902171.4000000004</v>
          </cell>
          <cell r="N21">
            <v>6456805</v>
          </cell>
          <cell r="O21">
            <v>3638689.35</v>
          </cell>
          <cell r="P21">
            <v>3570286.49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6875550.25</v>
          </cell>
          <cell r="N22">
            <v>6875550.25</v>
          </cell>
          <cell r="O22">
            <v>4552690.3</v>
          </cell>
          <cell r="P22">
            <v>4552690.3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10312015.24</v>
          </cell>
          <cell r="N23">
            <v>10312015.24</v>
          </cell>
          <cell r="O23">
            <v>10312015.24</v>
          </cell>
          <cell r="P23">
            <v>10312015.24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1056</v>
          </cell>
          <cell r="K24" t="str">
            <v>BENEFICIOS DO RPPS DA UNIAO</v>
          </cell>
          <cell r="L24" t="str">
            <v>1</v>
          </cell>
          <cell r="M24">
            <v>15539250.779999999</v>
          </cell>
          <cell r="N24">
            <v>15539250.779999999</v>
          </cell>
          <cell r="O24">
            <v>15539250.779999999</v>
          </cell>
          <cell r="P24">
            <v>15266748.810000001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00S6</v>
          </cell>
          <cell r="H25" t="str">
            <v>BENEFICIO ESPECIAL - LEI N. 12.618, DE 2012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1</v>
          </cell>
          <cell r="M25">
            <v>148399.20000000001</v>
          </cell>
          <cell r="N25">
            <v>148399.20000000001</v>
          </cell>
          <cell r="O25">
            <v>148399.20000000001</v>
          </cell>
          <cell r="P25">
            <v>148399.20000000001</v>
          </cell>
        </row>
        <row r="26">
          <cell r="A26" t="str">
            <v>33201</v>
          </cell>
          <cell r="B26" t="str">
            <v>INSTITUTO NACIONAL DO SEGURO SOCIAL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00SA</v>
          </cell>
          <cell r="H26" t="str">
            <v>PAGAMENTO DE HONORARIOS PERICIAIS NAS ACOES EM QUE O INSS FI</v>
          </cell>
          <cell r="I26" t="str">
            <v>2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7278519</v>
          </cell>
          <cell r="N26">
            <v>7277054.4900000002</v>
          </cell>
          <cell r="O26">
            <v>7277053.71</v>
          </cell>
          <cell r="P26">
            <v>6898597.3499999996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tabSelected="1" view="pageBreakPreview" zoomScale="80" zoomScaleNormal="70" zoomScaleSheetLayoutView="80" workbookViewId="0">
      <selection activeCell="A7" sqref="A7:J7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45505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+'[1]Access-Ago'!A10</f>
        <v>12101</v>
      </c>
      <c r="B10" s="41" t="str">
        <f>+'[1]Access-Ago'!B10</f>
        <v>JUSTICA FEDERAL DE PRIMEIRO GRAU</v>
      </c>
      <c r="C10" s="42" t="str">
        <f>+CONCATENATE('[1]Access-Ago'!C10,".",'[1]Access-Ago'!D10)</f>
        <v>02.061</v>
      </c>
      <c r="D10" s="42" t="str">
        <f>+CONCATENATE('[1]Access-Ago'!E10,".",'[1]Access-Ago'!G10)</f>
        <v>0033.4224</v>
      </c>
      <c r="E10" s="43" t="str">
        <f>+'[1]Access-Ago'!F10</f>
        <v>PROGRAMA DE GESTAO E MANUTENCAO DO PODER JUDICIARIO</v>
      </c>
      <c r="F10" s="44" t="str">
        <f>+'[1]Access-Ago'!H10</f>
        <v>ASSISTENCIA JURIDICA A PESSOAS CARENTES</v>
      </c>
      <c r="G10" s="41" t="str">
        <f>IF('[1]Access-Ago'!I10="1","F","S")</f>
        <v>F</v>
      </c>
      <c r="H10" s="41" t="str">
        <f>+'[1]Access-Ago'!J10</f>
        <v>1000</v>
      </c>
      <c r="I10" s="45" t="str">
        <f>+'[1]Access-Ago'!K10</f>
        <v>RECURSOS LIVRES DA UNIAO</v>
      </c>
      <c r="J10" s="41" t="str">
        <f>+'[1]Access-Ago'!L10</f>
        <v>3</v>
      </c>
      <c r="K10" s="46"/>
      <c r="L10" s="47"/>
      <c r="M10" s="47"/>
      <c r="N10" s="48">
        <f>K10+L10-M10</f>
        <v>0</v>
      </c>
      <c r="O10" s="46">
        <v>0</v>
      </c>
      <c r="P10" s="49">
        <f>+'[1]Access-Ago'!M10</f>
        <v>1240869</v>
      </c>
      <c r="Q10" s="49">
        <v>0</v>
      </c>
      <c r="R10" s="49">
        <f>N10-O10+P10+Q10</f>
        <v>1240869</v>
      </c>
      <c r="S10" s="49">
        <f>+'[1]Access-Ago'!N10</f>
        <v>1238868.3</v>
      </c>
      <c r="T10" s="50">
        <f t="shared" ref="T10:T27" si="0">IF(R10&gt;0,S10/R10,0)</f>
        <v>0.99838766219480057</v>
      </c>
      <c r="U10" s="49">
        <f>'[1]Access-Ago'!O10</f>
        <v>1238651.22</v>
      </c>
      <c r="V10" s="50">
        <f t="shared" ref="V10:V27" si="1">IF(R10&gt;0,U10/R10,0)</f>
        <v>0.99821272027909469</v>
      </c>
      <c r="W10" s="49">
        <f>'[1]Access-Ago'!P10</f>
        <v>1160696.44</v>
      </c>
      <c r="X10" s="50">
        <f t="shared" ref="X10:X27" si="2">IF(R10&gt;0,W10/R10,0)</f>
        <v>0.93538998879011404</v>
      </c>
    </row>
    <row r="11" spans="1:24" ht="28.5" customHeight="1" x14ac:dyDescent="0.2">
      <c r="A11" s="51" t="str">
        <f>+'[1]Access-Ago'!A11</f>
        <v>12101</v>
      </c>
      <c r="B11" s="52" t="str">
        <f>+'[1]Access-Ago'!B11</f>
        <v>JUSTICA FEDERAL DE PRIMEIRO GRAU</v>
      </c>
      <c r="C11" s="51" t="str">
        <f>+CONCATENATE('[1]Access-Ago'!C11,".",'[1]Access-Ago'!D11)</f>
        <v>02.061</v>
      </c>
      <c r="D11" s="51" t="str">
        <f>+CONCATENATE('[1]Access-Ago'!E11,".",'[1]Access-Ago'!G11)</f>
        <v>0033.4257</v>
      </c>
      <c r="E11" s="52" t="str">
        <f>+'[1]Access-Ago'!F11</f>
        <v>PROGRAMA DE GESTAO E MANUTENCAO DO PODER JUDICIARIO</v>
      </c>
      <c r="F11" s="53" t="str">
        <f>+'[1]Access-Ago'!H11</f>
        <v>JULGAMENTO DE CAUSAS NA JUSTICA FEDERAL</v>
      </c>
      <c r="G11" s="51" t="str">
        <f>IF('[1]Access-Ago'!I11="1","F","S")</f>
        <v>F</v>
      </c>
      <c r="H11" s="51" t="str">
        <f>+'[1]Access-Ago'!J11</f>
        <v>1000</v>
      </c>
      <c r="I11" s="52" t="str">
        <f>+'[1]Access-Ago'!K11</f>
        <v>RECURSOS LIVRES DA UNIAO</v>
      </c>
      <c r="J11" s="51" t="str">
        <f>+'[1]Access-Ago'!L11</f>
        <v>4</v>
      </c>
      <c r="K11" s="54"/>
      <c r="L11" s="54"/>
      <c r="M11" s="54"/>
      <c r="N11" s="55">
        <f t="shared" ref="N11:N26" si="3">K11+L11-M11</f>
        <v>0</v>
      </c>
      <c r="O11" s="54">
        <v>0</v>
      </c>
      <c r="P11" s="56">
        <f>+'[1]Access-Ago'!M11</f>
        <v>2880678</v>
      </c>
      <c r="Q11" s="56">
        <v>0</v>
      </c>
      <c r="R11" s="56">
        <f t="shared" ref="R11:R26" si="4">N11-O11+P11+Q11</f>
        <v>2880678</v>
      </c>
      <c r="S11" s="56">
        <f>+'[1]Access-Ago'!N11</f>
        <v>237274.7</v>
      </c>
      <c r="T11" s="57">
        <f t="shared" si="0"/>
        <v>8.2367657891649126E-2</v>
      </c>
      <c r="U11" s="56">
        <f>'[1]Access-Ago'!O11</f>
        <v>237274.7</v>
      </c>
      <c r="V11" s="57">
        <f t="shared" si="1"/>
        <v>8.2367657891649126E-2</v>
      </c>
      <c r="W11" s="56">
        <f>'[1]Access-Ago'!P11</f>
        <v>237274.7</v>
      </c>
      <c r="X11" s="57">
        <f t="shared" si="2"/>
        <v>8.2367657891649126E-2</v>
      </c>
    </row>
    <row r="12" spans="1:24" ht="28.5" customHeight="1" x14ac:dyDescent="0.2">
      <c r="A12" s="51" t="str">
        <f>+'[1]Access-Ago'!A12</f>
        <v>12101</v>
      </c>
      <c r="B12" s="52" t="str">
        <f>+'[1]Access-Ago'!B12</f>
        <v>JUSTICA FEDERAL DE PRIMEIRO GRAU</v>
      </c>
      <c r="C12" s="51" t="str">
        <f>+CONCATENATE('[1]Access-Ago'!C12,".",'[1]Access-Ago'!D12)</f>
        <v>02.061</v>
      </c>
      <c r="D12" s="51" t="str">
        <f>+CONCATENATE('[1]Access-Ago'!E12,".",'[1]Access-Ago'!G12)</f>
        <v>0033.4257</v>
      </c>
      <c r="E12" s="52" t="str">
        <f>+'[1]Access-Ago'!F12</f>
        <v>PROGRAMA DE GESTAO E MANUTENCAO DO PODER JUDICIARIO</v>
      </c>
      <c r="F12" s="52" t="str">
        <f>+'[1]Access-Ago'!H12</f>
        <v>JULGAMENTO DE CAUSAS NA JUSTICA FEDERAL</v>
      </c>
      <c r="G12" s="51" t="str">
        <f>IF('[1]Access-Ago'!I12="1","F","S")</f>
        <v>F</v>
      </c>
      <c r="H12" s="51" t="str">
        <f>+'[1]Access-Ago'!J12</f>
        <v>1000</v>
      </c>
      <c r="I12" s="52" t="str">
        <f>+'[1]Access-Ago'!K12</f>
        <v>RECURSOS LIVRES DA UNIAO</v>
      </c>
      <c r="J12" s="51" t="str">
        <f>+'[1]Access-Ago'!L12</f>
        <v>3</v>
      </c>
      <c r="K12" s="56"/>
      <c r="L12" s="56"/>
      <c r="M12" s="56"/>
      <c r="N12" s="54">
        <f t="shared" si="3"/>
        <v>0</v>
      </c>
      <c r="O12" s="56">
        <v>0</v>
      </c>
      <c r="P12" s="56">
        <f>+'[1]Access-Ago'!M12</f>
        <v>18381338.399999999</v>
      </c>
      <c r="Q12" s="56">
        <v>0</v>
      </c>
      <c r="R12" s="56">
        <f t="shared" si="4"/>
        <v>18381338.399999999</v>
      </c>
      <c r="S12" s="56">
        <f>+'[1]Access-Ago'!N12</f>
        <v>16329252.859999999</v>
      </c>
      <c r="T12" s="57">
        <f t="shared" si="0"/>
        <v>0.88836038511754944</v>
      </c>
      <c r="U12" s="56">
        <f>'[1]Access-Ago'!O12</f>
        <v>10361798.25</v>
      </c>
      <c r="V12" s="57">
        <f t="shared" si="1"/>
        <v>0.56371293670323819</v>
      </c>
      <c r="W12" s="56">
        <f>'[1]Access-Ago'!P12</f>
        <v>10183825.25</v>
      </c>
      <c r="X12" s="57">
        <f t="shared" si="2"/>
        <v>0.55403067112893156</v>
      </c>
    </row>
    <row r="13" spans="1:24" ht="28.5" customHeight="1" x14ac:dyDescent="0.2">
      <c r="A13" s="51" t="str">
        <f>+'[1]Access-Ago'!A13</f>
        <v>12101</v>
      </c>
      <c r="B13" s="52" t="str">
        <f>+'[1]Access-Ago'!B13</f>
        <v>JUSTICA FEDERAL DE PRIMEIRO GRAU</v>
      </c>
      <c r="C13" s="51" t="str">
        <f>+CONCATENATE('[1]Access-Ago'!C13,".",'[1]Access-Ago'!D13)</f>
        <v>02.061</v>
      </c>
      <c r="D13" s="51" t="str">
        <f>+CONCATENATE('[1]Access-Ago'!E13,".",'[1]Access-Ago'!G13)</f>
        <v>0033.4257</v>
      </c>
      <c r="E13" s="52" t="str">
        <f>+'[1]Access-Ago'!F13</f>
        <v>PROGRAMA DE GESTAO E MANUTENCAO DO PODER JUDICIARIO</v>
      </c>
      <c r="F13" s="52" t="str">
        <f>+'[1]Access-Ago'!H13</f>
        <v>JULGAMENTO DE CAUSAS NA JUSTICA FEDERAL</v>
      </c>
      <c r="G13" s="51" t="str">
        <f>IF('[1]Access-Ago'!I13="1","F","S")</f>
        <v>F</v>
      </c>
      <c r="H13" s="51" t="str">
        <f>+'[1]Access-Ago'!J13</f>
        <v>3000</v>
      </c>
      <c r="I13" s="52" t="str">
        <f>+'[1]Access-Ago'!K13</f>
        <v>RECURSOS LIVRES DA UNIAO</v>
      </c>
      <c r="J13" s="51" t="str">
        <f>+'[1]Access-Ago'!L13</f>
        <v>4</v>
      </c>
      <c r="K13" s="56"/>
      <c r="L13" s="56"/>
      <c r="M13" s="56"/>
      <c r="N13" s="54">
        <f t="shared" si="3"/>
        <v>0</v>
      </c>
      <c r="O13" s="56">
        <v>0</v>
      </c>
      <c r="P13" s="56">
        <f>+'[1]Access-Ago'!M13</f>
        <v>3403105</v>
      </c>
      <c r="Q13" s="56">
        <v>0</v>
      </c>
      <c r="R13" s="56">
        <f t="shared" si="4"/>
        <v>3403105</v>
      </c>
      <c r="S13" s="56">
        <f>+'[1]Access-Ago'!N13</f>
        <v>3403105</v>
      </c>
      <c r="T13" s="57">
        <f t="shared" si="0"/>
        <v>1</v>
      </c>
      <c r="U13" s="56">
        <f>'[1]Access-Ago'!O13</f>
        <v>0</v>
      </c>
      <c r="V13" s="57">
        <f t="shared" si="1"/>
        <v>0</v>
      </c>
      <c r="W13" s="56">
        <f>'[1]Access-Ago'!P13</f>
        <v>0</v>
      </c>
      <c r="X13" s="57">
        <f t="shared" si="2"/>
        <v>0</v>
      </c>
    </row>
    <row r="14" spans="1:24" ht="28.5" customHeight="1" x14ac:dyDescent="0.2">
      <c r="A14" s="51" t="str">
        <f>+'[1]Access-Ago'!A14</f>
        <v>12101</v>
      </c>
      <c r="B14" s="52" t="str">
        <f>+'[1]Access-Ago'!B14</f>
        <v>JUSTICA FEDERAL DE PRIMEIRO GRAU</v>
      </c>
      <c r="C14" s="51" t="str">
        <f>+CONCATENATE('[1]Access-Ago'!C14,".",'[1]Access-Ago'!D14)</f>
        <v>02.061</v>
      </c>
      <c r="D14" s="51" t="str">
        <f>+CONCATENATE('[1]Access-Ago'!E14,".",'[1]Access-Ago'!G14)</f>
        <v>0033.4257</v>
      </c>
      <c r="E14" s="52" t="str">
        <f>+'[1]Access-Ago'!F14</f>
        <v>PROGRAMA DE GESTAO E MANUTENCAO DO PODER JUDICIARIO</v>
      </c>
      <c r="F14" s="52" t="str">
        <f>+'[1]Access-Ago'!H14</f>
        <v>JULGAMENTO DE CAUSAS NA JUSTICA FEDERAL</v>
      </c>
      <c r="G14" s="51" t="str">
        <f>IF('[1]Access-Ago'!I14="1","F","S")</f>
        <v>F</v>
      </c>
      <c r="H14" s="51" t="str">
        <f>+'[1]Access-Ago'!J14</f>
        <v>3000</v>
      </c>
      <c r="I14" s="52" t="str">
        <f>+'[1]Access-Ago'!K14</f>
        <v>RECURSOS LIVRES DA UNIAO</v>
      </c>
      <c r="J14" s="51" t="str">
        <f>+'[1]Access-Ago'!L14</f>
        <v>3</v>
      </c>
      <c r="K14" s="56"/>
      <c r="L14" s="56"/>
      <c r="M14" s="56"/>
      <c r="N14" s="54">
        <f t="shared" si="3"/>
        <v>0</v>
      </c>
      <c r="O14" s="56">
        <v>0</v>
      </c>
      <c r="P14" s="56">
        <f>+'[1]Access-Ago'!M14</f>
        <v>1340667.5</v>
      </c>
      <c r="Q14" s="56">
        <v>0</v>
      </c>
      <c r="R14" s="56">
        <f t="shared" si="4"/>
        <v>1340667.5</v>
      </c>
      <c r="S14" s="56">
        <f>+'[1]Access-Ago'!N14</f>
        <v>1340666.32</v>
      </c>
      <c r="T14" s="57">
        <f t="shared" si="0"/>
        <v>0.99999911984142231</v>
      </c>
      <c r="U14" s="56">
        <f>'[1]Access-Ago'!O14</f>
        <v>0</v>
      </c>
      <c r="V14" s="57">
        <f t="shared" si="1"/>
        <v>0</v>
      </c>
      <c r="W14" s="56">
        <f>'[1]Access-Ago'!P14</f>
        <v>0</v>
      </c>
      <c r="X14" s="57">
        <f t="shared" si="2"/>
        <v>0</v>
      </c>
    </row>
    <row r="15" spans="1:24" ht="28.5" customHeight="1" x14ac:dyDescent="0.2">
      <c r="A15" s="51" t="str">
        <f>+'[1]Access-Ago'!A15</f>
        <v>12101</v>
      </c>
      <c r="B15" s="52" t="str">
        <f>+'[1]Access-Ago'!B15</f>
        <v>JUSTICA FEDERAL DE PRIMEIRO GRAU</v>
      </c>
      <c r="C15" s="51" t="str">
        <f>+CONCATENATE('[1]Access-Ago'!C15,".",'[1]Access-Ago'!D15)</f>
        <v>02.122</v>
      </c>
      <c r="D15" s="51" t="str">
        <f>+CONCATENATE('[1]Access-Ago'!E15,".",'[1]Access-Ago'!G15)</f>
        <v>0033.103F</v>
      </c>
      <c r="E15" s="52" t="str">
        <f>+'[1]Access-Ago'!F15</f>
        <v>PROGRAMA DE GESTAO E MANUTENCAO DO PODER JUDICIARIO</v>
      </c>
      <c r="F15" s="52" t="str">
        <f>+'[1]Access-Ago'!H15</f>
        <v>CONSTRUCAO DO EDIFICIO-ANEXO DA JUSTICA FEDERAL EM CAMPO GRA</v>
      </c>
      <c r="G15" s="51" t="str">
        <f>IF('[1]Access-Ago'!I15="1","F","S")</f>
        <v>F</v>
      </c>
      <c r="H15" s="51" t="str">
        <f>+'[1]Access-Ago'!J15</f>
        <v>3000</v>
      </c>
      <c r="I15" s="52" t="str">
        <f>+'[1]Access-Ago'!K15</f>
        <v>RECURSOS LIVRES DA UNIAO</v>
      </c>
      <c r="J15" s="51" t="str">
        <f>+'[1]Access-Ago'!L15</f>
        <v>4</v>
      </c>
      <c r="K15" s="54"/>
      <c r="L15" s="54"/>
      <c r="M15" s="54"/>
      <c r="N15" s="54">
        <f t="shared" si="3"/>
        <v>0</v>
      </c>
      <c r="O15" s="54">
        <v>0</v>
      </c>
      <c r="P15" s="56">
        <f>+'[1]Access-Ago'!M15</f>
        <v>1910846</v>
      </c>
      <c r="Q15" s="56">
        <v>0</v>
      </c>
      <c r="R15" s="56">
        <f t="shared" si="4"/>
        <v>1910846</v>
      </c>
      <c r="S15" s="56">
        <f>+'[1]Access-Ago'!N15</f>
        <v>0</v>
      </c>
      <c r="T15" s="57">
        <f t="shared" si="0"/>
        <v>0</v>
      </c>
      <c r="U15" s="56">
        <f>'[1]Access-Ago'!O15</f>
        <v>0</v>
      </c>
      <c r="V15" s="57">
        <f t="shared" si="1"/>
        <v>0</v>
      </c>
      <c r="W15" s="56">
        <f>'[1]Access-Ago'!P15</f>
        <v>0</v>
      </c>
      <c r="X15" s="57">
        <f t="shared" si="2"/>
        <v>0</v>
      </c>
    </row>
    <row r="16" spans="1:24" ht="28.5" customHeight="1" x14ac:dyDescent="0.2">
      <c r="A16" s="51" t="str">
        <f>+'[1]Access-Ago'!A16</f>
        <v>12101</v>
      </c>
      <c r="B16" s="52" t="str">
        <f>+'[1]Access-Ago'!B16</f>
        <v>JUSTICA FEDERAL DE PRIMEIRO GRAU</v>
      </c>
      <c r="C16" s="51" t="str">
        <f>+CONCATENATE('[1]Access-Ago'!C16,".",'[1]Access-Ago'!D16)</f>
        <v>02.122</v>
      </c>
      <c r="D16" s="51" t="str">
        <f>+CONCATENATE('[1]Access-Ago'!E16,".",'[1]Access-Ago'!G16)</f>
        <v>0033.1J08</v>
      </c>
      <c r="E16" s="52" t="str">
        <f>+'[1]Access-Ago'!F16</f>
        <v>PROGRAMA DE GESTAO E MANUTENCAO DO PODER JUDICIARIO</v>
      </c>
      <c r="F16" s="52" t="str">
        <f>+'[1]Access-Ago'!H16</f>
        <v>CONSTRUCAO DE EDIFICIO-SEDE DA JUSTICA FEDERAL EM NAVIRAI -</v>
      </c>
      <c r="G16" s="51" t="str">
        <f>IF('[1]Access-Ago'!I16="1","F","S")</f>
        <v>F</v>
      </c>
      <c r="H16" s="51" t="str">
        <f>+'[1]Access-Ago'!J16</f>
        <v>1000</v>
      </c>
      <c r="I16" s="52" t="str">
        <f>+'[1]Access-Ago'!K16</f>
        <v>RECURSOS LIVRES DA UNIAO</v>
      </c>
      <c r="J16" s="51" t="str">
        <f>+'[1]Access-Ago'!L16</f>
        <v>4</v>
      </c>
      <c r="K16" s="56"/>
      <c r="L16" s="56"/>
      <c r="M16" s="56"/>
      <c r="N16" s="54">
        <f t="shared" si="3"/>
        <v>0</v>
      </c>
      <c r="O16" s="56">
        <v>0</v>
      </c>
      <c r="P16" s="56">
        <f>+'[1]Access-Ago'!M16</f>
        <v>99800</v>
      </c>
      <c r="Q16" s="56">
        <v>0</v>
      </c>
      <c r="R16" s="56">
        <f t="shared" si="4"/>
        <v>99800</v>
      </c>
      <c r="S16" s="56">
        <f>+'[1]Access-Ago'!N16</f>
        <v>0</v>
      </c>
      <c r="T16" s="57">
        <f t="shared" si="0"/>
        <v>0</v>
      </c>
      <c r="U16" s="56">
        <f>'[1]Access-Ago'!O16</f>
        <v>0</v>
      </c>
      <c r="V16" s="57">
        <f t="shared" si="1"/>
        <v>0</v>
      </c>
      <c r="W16" s="56">
        <f>'[1]Access-Ago'!P16</f>
        <v>0</v>
      </c>
      <c r="X16" s="57">
        <f t="shared" si="2"/>
        <v>0</v>
      </c>
    </row>
    <row r="17" spans="1:26" ht="28.5" customHeight="1" x14ac:dyDescent="0.2">
      <c r="A17" s="51" t="str">
        <f>+'[1]Access-Ago'!A17</f>
        <v>12101</v>
      </c>
      <c r="B17" s="52" t="str">
        <f>+'[1]Access-Ago'!B17</f>
        <v>JUSTICA FEDERAL DE PRIMEIRO GRAU</v>
      </c>
      <c r="C17" s="51" t="str">
        <f>+CONCATENATE('[1]Access-Ago'!C17,".",'[1]Access-Ago'!D17)</f>
        <v>02.122</v>
      </c>
      <c r="D17" s="51" t="str">
        <f>+CONCATENATE('[1]Access-Ago'!E17,".",'[1]Access-Ago'!G17)</f>
        <v>0033.20TP</v>
      </c>
      <c r="E17" s="52" t="str">
        <f>+'[1]Access-Ago'!F17</f>
        <v>PROGRAMA DE GESTAO E MANUTENCAO DO PODER JUDICIARIO</v>
      </c>
      <c r="F17" s="52" t="str">
        <f>+'[1]Access-Ago'!H17</f>
        <v>ATIVOS CIVIS DA UNIAO</v>
      </c>
      <c r="G17" s="51" t="str">
        <f>IF('[1]Access-Ago'!I17="1","F","S")</f>
        <v>F</v>
      </c>
      <c r="H17" s="51" t="str">
        <f>+'[1]Access-Ago'!J17</f>
        <v>1000</v>
      </c>
      <c r="I17" s="52" t="str">
        <f>+'[1]Access-Ago'!K17</f>
        <v>RECURSOS LIVRES DA UNIAO</v>
      </c>
      <c r="J17" s="51" t="str">
        <f>+'[1]Access-Ago'!L17</f>
        <v>1</v>
      </c>
      <c r="K17" s="56"/>
      <c r="L17" s="56"/>
      <c r="M17" s="56"/>
      <c r="N17" s="54">
        <f t="shared" si="3"/>
        <v>0</v>
      </c>
      <c r="O17" s="56">
        <v>0</v>
      </c>
      <c r="P17" s="56">
        <f>+'[1]Access-Ago'!M17</f>
        <v>66229523.240000002</v>
      </c>
      <c r="Q17" s="56">
        <v>0</v>
      </c>
      <c r="R17" s="56">
        <f t="shared" si="4"/>
        <v>66229523.240000002</v>
      </c>
      <c r="S17" s="56">
        <f>+'[1]Access-Ago'!N17</f>
        <v>66229523.240000002</v>
      </c>
      <c r="T17" s="57">
        <f t="shared" si="0"/>
        <v>1</v>
      </c>
      <c r="U17" s="56">
        <f>'[1]Access-Ago'!O17</f>
        <v>66229523.219999999</v>
      </c>
      <c r="V17" s="57">
        <f t="shared" si="1"/>
        <v>0.99999999969801978</v>
      </c>
      <c r="W17" s="56">
        <f>'[1]Access-Ago'!P17</f>
        <v>64572436.509999998</v>
      </c>
      <c r="X17" s="57">
        <f t="shared" si="2"/>
        <v>0.9749796367400213</v>
      </c>
    </row>
    <row r="18" spans="1:26" ht="28.5" customHeight="1" x14ac:dyDescent="0.2">
      <c r="A18" s="51" t="str">
        <f>+'[1]Access-Ago'!A18</f>
        <v>12101</v>
      </c>
      <c r="B18" s="52" t="str">
        <f>+'[1]Access-Ago'!B18</f>
        <v>JUSTICA FEDERAL DE PRIMEIRO GRAU</v>
      </c>
      <c r="C18" s="51" t="str">
        <f>+CONCATENATE('[1]Access-Ago'!C18,".",'[1]Access-Ago'!D18)</f>
        <v>02.122</v>
      </c>
      <c r="D18" s="51" t="str">
        <f>+CONCATENATE('[1]Access-Ago'!E18,".",'[1]Access-Ago'!G18)</f>
        <v>0033.216H</v>
      </c>
      <c r="E18" s="52" t="str">
        <f>+'[1]Access-Ago'!F18</f>
        <v>PROGRAMA DE GESTAO E MANUTENCAO DO PODER JUDICIARIO</v>
      </c>
      <c r="F18" s="52" t="str">
        <f>+'[1]Access-Ago'!H18</f>
        <v>AJUDA DE CUSTO PARA MORADIA OU AUXILIO-MORADIA A AGENTES PUB</v>
      </c>
      <c r="G18" s="51" t="str">
        <f>IF('[1]Access-Ago'!I18="1","F","S")</f>
        <v>F</v>
      </c>
      <c r="H18" s="51" t="str">
        <f>+'[1]Access-Ago'!J18</f>
        <v>1000</v>
      </c>
      <c r="I18" s="52" t="str">
        <f>+'[1]Access-Ago'!K18</f>
        <v>RECURSOS LIVRES DA UNIAO</v>
      </c>
      <c r="J18" s="51" t="str">
        <f>+'[1]Access-Ago'!L18</f>
        <v>3</v>
      </c>
      <c r="K18" s="56"/>
      <c r="L18" s="56"/>
      <c r="M18" s="56"/>
      <c r="N18" s="54">
        <f t="shared" si="3"/>
        <v>0</v>
      </c>
      <c r="O18" s="56">
        <v>0</v>
      </c>
      <c r="P18" s="56">
        <f>+'[1]Access-Ago'!M18</f>
        <v>209581</v>
      </c>
      <c r="Q18" s="56">
        <v>0</v>
      </c>
      <c r="R18" s="56">
        <f t="shared" si="4"/>
        <v>209581</v>
      </c>
      <c r="S18" s="56">
        <f>+'[1]Access-Ago'!N18</f>
        <v>209581</v>
      </c>
      <c r="T18" s="57">
        <f t="shared" si="0"/>
        <v>1</v>
      </c>
      <c r="U18" s="56">
        <f>'[1]Access-Ago'!O18</f>
        <v>96008.93</v>
      </c>
      <c r="V18" s="57">
        <f t="shared" si="1"/>
        <v>0.45809939832332125</v>
      </c>
      <c r="W18" s="56">
        <f>'[1]Access-Ago'!P18</f>
        <v>96008.93</v>
      </c>
      <c r="X18" s="57">
        <f t="shared" si="2"/>
        <v>0.45809939832332125</v>
      </c>
    </row>
    <row r="19" spans="1:26" ht="28.5" customHeight="1" x14ac:dyDescent="0.2">
      <c r="A19" s="51" t="str">
        <f>+'[1]Access-Ago'!A19</f>
        <v>12101</v>
      </c>
      <c r="B19" s="52" t="str">
        <f>+'[1]Access-Ago'!B19</f>
        <v>JUSTICA FEDERAL DE PRIMEIRO GRAU</v>
      </c>
      <c r="C19" s="51" t="str">
        <f>+CONCATENATE('[1]Access-Ago'!C19,".",'[1]Access-Ago'!D19)</f>
        <v>02.122</v>
      </c>
      <c r="D19" s="51" t="str">
        <f>+CONCATENATE('[1]Access-Ago'!E19,".",'[1]Access-Ago'!G19)</f>
        <v>0033.219Z</v>
      </c>
      <c r="E19" s="52" t="str">
        <f>+'[1]Access-Ago'!F19</f>
        <v>PROGRAMA DE GESTAO E MANUTENCAO DO PODER JUDICIARIO</v>
      </c>
      <c r="F19" s="52" t="str">
        <f>+'[1]Access-Ago'!H19</f>
        <v>CONSERVACAO E RECUPERACAO DE ATIVOS DE INFRAESTRUTURA DA UNI</v>
      </c>
      <c r="G19" s="51" t="str">
        <f>IF('[1]Access-Ago'!I19="1","F","S")</f>
        <v>F</v>
      </c>
      <c r="H19" s="51" t="str">
        <f>+'[1]Access-Ago'!J19</f>
        <v>1000</v>
      </c>
      <c r="I19" s="52" t="str">
        <f>+'[1]Access-Ago'!K19</f>
        <v>RECURSOS LIVRES DA UNIAO</v>
      </c>
      <c r="J19" s="51" t="str">
        <f>+'[1]Access-Ago'!L19</f>
        <v>4</v>
      </c>
      <c r="K19" s="56"/>
      <c r="L19" s="56"/>
      <c r="M19" s="56"/>
      <c r="N19" s="54">
        <f t="shared" si="3"/>
        <v>0</v>
      </c>
      <c r="O19" s="56">
        <v>0</v>
      </c>
      <c r="P19" s="56">
        <f>+'[1]Access-Ago'!M19</f>
        <v>1536925</v>
      </c>
      <c r="Q19" s="56">
        <v>0</v>
      </c>
      <c r="R19" s="56">
        <f t="shared" si="4"/>
        <v>1536925</v>
      </c>
      <c r="S19" s="56">
        <f>+'[1]Access-Ago'!N19</f>
        <v>429758.68</v>
      </c>
      <c r="T19" s="57">
        <f t="shared" si="0"/>
        <v>0.27962241488686823</v>
      </c>
      <c r="U19" s="56">
        <f>'[1]Access-Ago'!O19</f>
        <v>13767.89</v>
      </c>
      <c r="V19" s="57">
        <f t="shared" si="1"/>
        <v>8.9580753777835607E-3</v>
      </c>
      <c r="W19" s="56">
        <f>'[1]Access-Ago'!P19</f>
        <v>13767.89</v>
      </c>
      <c r="X19" s="57">
        <f t="shared" si="2"/>
        <v>8.9580753777835607E-3</v>
      </c>
    </row>
    <row r="20" spans="1:26" ht="28.5" customHeight="1" x14ac:dyDescent="0.2">
      <c r="A20" s="51" t="str">
        <f>+'[1]Access-Ago'!A20</f>
        <v>12101</v>
      </c>
      <c r="B20" s="52" t="str">
        <f>+'[1]Access-Ago'!B20</f>
        <v>JUSTICA FEDERAL DE PRIMEIRO GRAU</v>
      </c>
      <c r="C20" s="51" t="str">
        <f>+CONCATENATE('[1]Access-Ago'!C20,".",'[1]Access-Ago'!D20)</f>
        <v>02.331</v>
      </c>
      <c r="D20" s="51" t="str">
        <f>+CONCATENATE('[1]Access-Ago'!E20,".",'[1]Access-Ago'!G20)</f>
        <v>0033.2004</v>
      </c>
      <c r="E20" s="52" t="str">
        <f>+'[1]Access-Ago'!F20</f>
        <v>PROGRAMA DE GESTAO E MANUTENCAO DO PODER JUDICIARIO</v>
      </c>
      <c r="F20" s="52" t="str">
        <f>+'[1]Access-Ago'!H20</f>
        <v>ASSISTENCIA MEDICA E ODONTOLOGICA AOS SERVIDORES CIVIS, EMPR</v>
      </c>
      <c r="G20" s="51" t="str">
        <f>IF('[1]Access-Ago'!I20="1","F","S")</f>
        <v>F</v>
      </c>
      <c r="H20" s="51" t="str">
        <f>+'[1]Access-Ago'!J20</f>
        <v>1000</v>
      </c>
      <c r="I20" s="52" t="str">
        <f>+'[1]Access-Ago'!K20</f>
        <v>RECURSOS LIVRES DA UNIAO</v>
      </c>
      <c r="J20" s="51" t="str">
        <f>+'[1]Access-Ago'!L20</f>
        <v>4</v>
      </c>
      <c r="K20" s="56"/>
      <c r="L20" s="56"/>
      <c r="M20" s="56"/>
      <c r="N20" s="54">
        <f t="shared" si="3"/>
        <v>0</v>
      </c>
      <c r="O20" s="56">
        <v>0</v>
      </c>
      <c r="P20" s="56">
        <f>+'[1]Access-Ago'!M20</f>
        <v>75000</v>
      </c>
      <c r="Q20" s="56">
        <v>0</v>
      </c>
      <c r="R20" s="56">
        <f t="shared" si="4"/>
        <v>75000</v>
      </c>
      <c r="S20" s="56">
        <f>+'[1]Access-Ago'!N20</f>
        <v>0</v>
      </c>
      <c r="T20" s="57">
        <f t="shared" si="0"/>
        <v>0</v>
      </c>
      <c r="U20" s="56">
        <f>'[1]Access-Ago'!O20</f>
        <v>0</v>
      </c>
      <c r="V20" s="57">
        <f t="shared" si="1"/>
        <v>0</v>
      </c>
      <c r="W20" s="56">
        <f>'[1]Access-Ago'!P20</f>
        <v>0</v>
      </c>
      <c r="X20" s="57">
        <f t="shared" si="2"/>
        <v>0</v>
      </c>
    </row>
    <row r="21" spans="1:26" ht="28.5" customHeight="1" x14ac:dyDescent="0.2">
      <c r="A21" s="51" t="str">
        <f>+'[1]Access-Ago'!A21</f>
        <v>12101</v>
      </c>
      <c r="B21" s="52" t="str">
        <f>+'[1]Access-Ago'!B21</f>
        <v>JUSTICA FEDERAL DE PRIMEIRO GRAU</v>
      </c>
      <c r="C21" s="51" t="str">
        <f>+CONCATENATE('[1]Access-Ago'!C21,".",'[1]Access-Ago'!D21)</f>
        <v>02.331</v>
      </c>
      <c r="D21" s="51" t="str">
        <f>+CONCATENATE('[1]Access-Ago'!E21,".",'[1]Access-Ago'!G21)</f>
        <v>0033.2004</v>
      </c>
      <c r="E21" s="52" t="str">
        <f>+'[1]Access-Ago'!F21</f>
        <v>PROGRAMA DE GESTAO E MANUTENCAO DO PODER JUDICIARIO</v>
      </c>
      <c r="F21" s="52" t="str">
        <f>+'[1]Access-Ago'!H21</f>
        <v>ASSISTENCIA MEDICA E ODONTOLOGICA AOS SERVIDORES CIVIS, EMPR</v>
      </c>
      <c r="G21" s="51" t="str">
        <f>IF('[1]Access-Ago'!I21="1","F","S")</f>
        <v>F</v>
      </c>
      <c r="H21" s="51" t="str">
        <f>+'[1]Access-Ago'!J21</f>
        <v>1000</v>
      </c>
      <c r="I21" s="52" t="str">
        <f>+'[1]Access-Ago'!K21</f>
        <v>RECURSOS LIVRES DA UNIAO</v>
      </c>
      <c r="J21" s="51" t="str">
        <f>+'[1]Access-Ago'!L21</f>
        <v>3</v>
      </c>
      <c r="K21" s="56"/>
      <c r="L21" s="56"/>
      <c r="M21" s="56"/>
      <c r="N21" s="54">
        <f t="shared" si="3"/>
        <v>0</v>
      </c>
      <c r="O21" s="56">
        <v>0</v>
      </c>
      <c r="P21" s="56">
        <f>+'[1]Access-Ago'!M21</f>
        <v>8902171.4000000004</v>
      </c>
      <c r="Q21" s="56">
        <v>0</v>
      </c>
      <c r="R21" s="56">
        <f t="shared" si="4"/>
        <v>8902171.4000000004</v>
      </c>
      <c r="S21" s="56">
        <f>+'[1]Access-Ago'!N21</f>
        <v>6456805</v>
      </c>
      <c r="T21" s="57">
        <f t="shared" si="0"/>
        <v>0.72530674931736316</v>
      </c>
      <c r="U21" s="56">
        <f>'[1]Access-Ago'!O21</f>
        <v>3638689.35</v>
      </c>
      <c r="V21" s="57">
        <f t="shared" si="1"/>
        <v>0.40874177619181762</v>
      </c>
      <c r="W21" s="56">
        <f>'[1]Access-Ago'!P21</f>
        <v>3570286.49</v>
      </c>
      <c r="X21" s="57">
        <f t="shared" si="2"/>
        <v>0.4010579362693466</v>
      </c>
    </row>
    <row r="22" spans="1:26" ht="28.5" customHeight="1" x14ac:dyDescent="0.2">
      <c r="A22" s="51" t="str">
        <f>+'[1]Access-Ago'!A22</f>
        <v>12101</v>
      </c>
      <c r="B22" s="52" t="str">
        <f>+'[1]Access-Ago'!B22</f>
        <v>JUSTICA FEDERAL DE PRIMEIRO GRAU</v>
      </c>
      <c r="C22" s="51" t="str">
        <f>+CONCATENATE('[1]Access-Ago'!C22,".",'[1]Access-Ago'!D22)</f>
        <v>02.331</v>
      </c>
      <c r="D22" s="51" t="str">
        <f>+CONCATENATE('[1]Access-Ago'!E22,".",'[1]Access-Ago'!G22)</f>
        <v>0033.212B</v>
      </c>
      <c r="E22" s="52" t="str">
        <f>+'[1]Access-Ago'!F22</f>
        <v>PROGRAMA DE GESTAO E MANUTENCAO DO PODER JUDICIARIO</v>
      </c>
      <c r="F22" s="52" t="str">
        <f>+'[1]Access-Ago'!H22</f>
        <v>BENEFICIOS OBRIGATORIOS AOS SERVIDORES CIVIS, EMPREGADOS, MI</v>
      </c>
      <c r="G22" s="51" t="str">
        <f>IF('[1]Access-Ago'!I22="1","F","S")</f>
        <v>F</v>
      </c>
      <c r="H22" s="51" t="str">
        <f>+'[1]Access-Ago'!J22</f>
        <v>1000</v>
      </c>
      <c r="I22" s="52" t="str">
        <f>+'[1]Access-Ago'!K22</f>
        <v>RECURSOS LIVRES DA UNIAO</v>
      </c>
      <c r="J22" s="51" t="str">
        <f>+'[1]Access-Ago'!L22</f>
        <v>3</v>
      </c>
      <c r="K22" s="56"/>
      <c r="L22" s="56"/>
      <c r="M22" s="56"/>
      <c r="N22" s="54">
        <f t="shared" si="3"/>
        <v>0</v>
      </c>
      <c r="O22" s="56">
        <v>0</v>
      </c>
      <c r="P22" s="56">
        <f>+'[1]Access-Ago'!M22</f>
        <v>6875550.25</v>
      </c>
      <c r="Q22" s="56">
        <v>0</v>
      </c>
      <c r="R22" s="56">
        <f t="shared" si="4"/>
        <v>6875550.25</v>
      </c>
      <c r="S22" s="56">
        <f>+'[1]Access-Ago'!N22</f>
        <v>6875550.25</v>
      </c>
      <c r="T22" s="57">
        <f t="shared" si="0"/>
        <v>1</v>
      </c>
      <c r="U22" s="56">
        <f>'[1]Access-Ago'!O22</f>
        <v>4552690.3</v>
      </c>
      <c r="V22" s="57">
        <f t="shared" si="1"/>
        <v>0.66215650158327322</v>
      </c>
      <c r="W22" s="56">
        <f>'[1]Access-Ago'!P22</f>
        <v>4552690.3</v>
      </c>
      <c r="X22" s="57">
        <f t="shared" si="2"/>
        <v>0.66215650158327322</v>
      </c>
    </row>
    <row r="23" spans="1:26" ht="28.5" customHeight="1" x14ac:dyDescent="0.2">
      <c r="A23" s="51" t="str">
        <f>+'[1]Access-Ago'!A23</f>
        <v>12101</v>
      </c>
      <c r="B23" s="52" t="str">
        <f>+'[1]Access-Ago'!B23</f>
        <v>JUSTICA FEDERAL DE PRIMEIRO GRAU</v>
      </c>
      <c r="C23" s="51" t="str">
        <f>+CONCATENATE('[1]Access-Ago'!C23,".",'[1]Access-Ago'!D23)</f>
        <v>02.846</v>
      </c>
      <c r="D23" s="51" t="str">
        <f>+CONCATENATE('[1]Access-Ago'!E23,".",'[1]Access-Ago'!G23)</f>
        <v>0033.09HB</v>
      </c>
      <c r="E23" s="52" t="str">
        <f>+'[1]Access-Ago'!F23</f>
        <v>PROGRAMA DE GESTAO E MANUTENCAO DO PODER JUDICIARIO</v>
      </c>
      <c r="F23" s="52" t="str">
        <f>+'[1]Access-Ago'!H23</f>
        <v>CONTRIBUICAO DA UNIAO, DE SUAS AUTARQUIAS E FUNDACOES PARA O</v>
      </c>
      <c r="G23" s="51" t="str">
        <f>IF('[1]Access-Ago'!I23="1","F","S")</f>
        <v>F</v>
      </c>
      <c r="H23" s="51" t="str">
        <f>+'[1]Access-Ago'!J23</f>
        <v>1000</v>
      </c>
      <c r="I23" s="52" t="str">
        <f>+'[1]Access-Ago'!K23</f>
        <v>RECURSOS LIVRES DA UNIAO</v>
      </c>
      <c r="J23" s="51" t="str">
        <f>+'[1]Access-Ago'!L23</f>
        <v>1</v>
      </c>
      <c r="K23" s="56"/>
      <c r="L23" s="56"/>
      <c r="M23" s="56"/>
      <c r="N23" s="54">
        <f t="shared" si="3"/>
        <v>0</v>
      </c>
      <c r="O23" s="56">
        <v>0</v>
      </c>
      <c r="P23" s="56">
        <f>+'[1]Access-Ago'!M23</f>
        <v>10312015.24</v>
      </c>
      <c r="Q23" s="56">
        <v>0</v>
      </c>
      <c r="R23" s="56">
        <f t="shared" si="4"/>
        <v>10312015.24</v>
      </c>
      <c r="S23" s="56">
        <f>+'[1]Access-Ago'!N23</f>
        <v>10312015.24</v>
      </c>
      <c r="T23" s="57">
        <f t="shared" si="0"/>
        <v>1</v>
      </c>
      <c r="U23" s="56">
        <f>'[1]Access-Ago'!O23</f>
        <v>10312015.24</v>
      </c>
      <c r="V23" s="57">
        <f t="shared" si="1"/>
        <v>1</v>
      </c>
      <c r="W23" s="56">
        <f>'[1]Access-Ago'!P23</f>
        <v>10312015.24</v>
      </c>
      <c r="X23" s="57">
        <f t="shared" si="2"/>
        <v>1</v>
      </c>
    </row>
    <row r="24" spans="1:26" ht="28.5" customHeight="1" x14ac:dyDescent="0.2">
      <c r="A24" s="51" t="str">
        <f>+'[1]Access-Ago'!A24</f>
        <v>12101</v>
      </c>
      <c r="B24" s="52" t="str">
        <f>+'[1]Access-Ago'!B24</f>
        <v>JUSTICA FEDERAL DE PRIMEIRO GRAU</v>
      </c>
      <c r="C24" s="51" t="str">
        <f>+CONCATENATE('[1]Access-Ago'!C24,".",'[1]Access-Ago'!D24)</f>
        <v>09.272</v>
      </c>
      <c r="D24" s="51" t="str">
        <f>+CONCATENATE('[1]Access-Ago'!E24,".",'[1]Access-Ago'!G24)</f>
        <v>0033.0181</v>
      </c>
      <c r="E24" s="52" t="str">
        <f>+'[1]Access-Ago'!F24</f>
        <v>PROGRAMA DE GESTAO E MANUTENCAO DO PODER JUDICIARIO</v>
      </c>
      <c r="F24" s="52" t="str">
        <f>+'[1]Access-Ago'!H24</f>
        <v>APOSENTADORIAS E PENSOES CIVIS DA UNIAO</v>
      </c>
      <c r="G24" s="51" t="str">
        <f>IF('[1]Access-Ago'!I24="1","F","S")</f>
        <v>S</v>
      </c>
      <c r="H24" s="51" t="str">
        <f>+'[1]Access-Ago'!J24</f>
        <v>1056</v>
      </c>
      <c r="I24" s="52" t="str">
        <f>+'[1]Access-Ago'!K24</f>
        <v>BENEFICIOS DO RPPS DA UNIAO</v>
      </c>
      <c r="J24" s="51" t="str">
        <f>+'[1]Access-Ago'!L24</f>
        <v>1</v>
      </c>
      <c r="K24" s="56"/>
      <c r="L24" s="56"/>
      <c r="M24" s="56"/>
      <c r="N24" s="54">
        <f t="shared" si="3"/>
        <v>0</v>
      </c>
      <c r="O24" s="56">
        <v>0</v>
      </c>
      <c r="P24" s="56">
        <f>+'[1]Access-Ago'!M24</f>
        <v>15539250.779999999</v>
      </c>
      <c r="Q24" s="56">
        <v>0</v>
      </c>
      <c r="R24" s="56">
        <f t="shared" si="4"/>
        <v>15539250.779999999</v>
      </c>
      <c r="S24" s="56">
        <f>+'[1]Access-Ago'!N24</f>
        <v>15539250.779999999</v>
      </c>
      <c r="T24" s="57">
        <f t="shared" si="0"/>
        <v>1</v>
      </c>
      <c r="U24" s="56">
        <f>'[1]Access-Ago'!O24</f>
        <v>15539250.779999999</v>
      </c>
      <c r="V24" s="57">
        <f t="shared" si="1"/>
        <v>1</v>
      </c>
      <c r="W24" s="56">
        <f>'[1]Access-Ago'!P24</f>
        <v>15266748.810000001</v>
      </c>
      <c r="X24" s="57">
        <f t="shared" si="2"/>
        <v>0.98246363522553315</v>
      </c>
    </row>
    <row r="25" spans="1:26" ht="28.5" customHeight="1" x14ac:dyDescent="0.2">
      <c r="A25" s="51" t="str">
        <f>+'[1]Access-Ago'!A25</f>
        <v>12101</v>
      </c>
      <c r="B25" s="52" t="str">
        <f>+'[1]Access-Ago'!B25</f>
        <v>JUSTICA FEDERAL DE PRIMEIRO GRAU</v>
      </c>
      <c r="C25" s="51" t="str">
        <f>+CONCATENATE('[1]Access-Ago'!C25,".",'[1]Access-Ago'!D25)</f>
        <v>28.846</v>
      </c>
      <c r="D25" s="51" t="str">
        <f>+CONCATENATE('[1]Access-Ago'!E25,".",'[1]Access-Ago'!G25)</f>
        <v>0909.00S6</v>
      </c>
      <c r="E25" s="52" t="str">
        <f>+'[1]Access-Ago'!F25</f>
        <v>OPERACOES ESPECIAIS: OUTROS ENCARGOS ESPECIAIS</v>
      </c>
      <c r="F25" s="52" t="str">
        <f>+'[1]Access-Ago'!H25</f>
        <v>BENEFICIO ESPECIAL - LEI N. 12.618, DE 2012</v>
      </c>
      <c r="G25" s="51" t="str">
        <f>IF('[1]Access-Ago'!I25="1","F","S")</f>
        <v>F</v>
      </c>
      <c r="H25" s="51" t="str">
        <f>+'[1]Access-Ago'!J25</f>
        <v>1000</v>
      </c>
      <c r="I25" s="52" t="str">
        <f>+'[1]Access-Ago'!K25</f>
        <v>RECURSOS LIVRES DA UNIAO</v>
      </c>
      <c r="J25" s="51" t="str">
        <f>+'[1]Access-Ago'!L25</f>
        <v>1</v>
      </c>
      <c r="K25" s="56"/>
      <c r="L25" s="56"/>
      <c r="M25" s="56"/>
      <c r="N25" s="54">
        <f t="shared" si="3"/>
        <v>0</v>
      </c>
      <c r="O25" s="56">
        <v>0</v>
      </c>
      <c r="P25" s="56">
        <f>+'[1]Access-Ago'!M25</f>
        <v>148399.20000000001</v>
      </c>
      <c r="Q25" s="56">
        <v>0</v>
      </c>
      <c r="R25" s="56">
        <f t="shared" si="4"/>
        <v>148399.20000000001</v>
      </c>
      <c r="S25" s="56">
        <f>+'[1]Access-Ago'!N25</f>
        <v>148399.20000000001</v>
      </c>
      <c r="T25" s="57">
        <f t="shared" si="0"/>
        <v>1</v>
      </c>
      <c r="U25" s="56">
        <f>'[1]Access-Ago'!O25</f>
        <v>148399.20000000001</v>
      </c>
      <c r="V25" s="57">
        <f t="shared" si="1"/>
        <v>1</v>
      </c>
      <c r="W25" s="56">
        <f>'[1]Access-Ago'!P25</f>
        <v>148399.20000000001</v>
      </c>
      <c r="X25" s="57">
        <f t="shared" si="2"/>
        <v>1</v>
      </c>
    </row>
    <row r="26" spans="1:26" ht="28.5" customHeight="1" thickBot="1" x14ac:dyDescent="0.25">
      <c r="A26" s="51" t="str">
        <f>+'[1]Access-Ago'!A26</f>
        <v>33201</v>
      </c>
      <c r="B26" s="52" t="str">
        <f>+'[1]Access-Ago'!B26</f>
        <v>INSTITUTO NACIONAL DO SEGURO SOCIAL</v>
      </c>
      <c r="C26" s="51" t="str">
        <f>+CONCATENATE('[1]Access-Ago'!C26,".",'[1]Access-Ago'!D26)</f>
        <v>28.846</v>
      </c>
      <c r="D26" s="51" t="str">
        <f>+CONCATENATE('[1]Access-Ago'!E26,".",'[1]Access-Ago'!G26)</f>
        <v>0901.00SA</v>
      </c>
      <c r="E26" s="52" t="str">
        <f>+'[1]Access-Ago'!F26</f>
        <v>OPERACOES ESPECIAIS: CUMPRIMENTO DE SENTENCAS JUDICIAIS</v>
      </c>
      <c r="F26" s="52" t="str">
        <f>+'[1]Access-Ago'!H26</f>
        <v>PAGAMENTO DE HONORARIOS PERICIAIS NAS ACOES EM QUE O INSS FI</v>
      </c>
      <c r="G26" s="51" t="str">
        <f>IF('[1]Access-Ago'!I26="1","F","S")</f>
        <v>S</v>
      </c>
      <c r="H26" s="51" t="str">
        <f>+'[1]Access-Ago'!J26</f>
        <v>1000</v>
      </c>
      <c r="I26" s="52" t="str">
        <f>+'[1]Access-Ago'!K26</f>
        <v>RECURSOS LIVRES DA UNIAO</v>
      </c>
      <c r="J26" s="51" t="str">
        <f>+'[1]Access-Ago'!L26</f>
        <v>3</v>
      </c>
      <c r="K26" s="56"/>
      <c r="L26" s="56"/>
      <c r="M26" s="56"/>
      <c r="N26" s="54">
        <f t="shared" si="3"/>
        <v>0</v>
      </c>
      <c r="O26" s="56">
        <v>0</v>
      </c>
      <c r="P26" s="56">
        <f>+'[1]Access-Ago'!M26</f>
        <v>7278519</v>
      </c>
      <c r="Q26" s="56">
        <v>0</v>
      </c>
      <c r="R26" s="56">
        <f t="shared" si="4"/>
        <v>7278519</v>
      </c>
      <c r="S26" s="56">
        <f>+'[1]Access-Ago'!N26</f>
        <v>7277054.4900000002</v>
      </c>
      <c r="T26" s="57">
        <f t="shared" si="0"/>
        <v>0.99979879011101025</v>
      </c>
      <c r="U26" s="56">
        <f>'[1]Access-Ago'!O26</f>
        <v>7277053.71</v>
      </c>
      <c r="V26" s="57">
        <f t="shared" si="1"/>
        <v>0.9997986829463521</v>
      </c>
      <c r="W26" s="56">
        <f>'[1]Access-Ago'!P26</f>
        <v>6898597.3499999996</v>
      </c>
      <c r="X26" s="57">
        <f t="shared" si="2"/>
        <v>0.94780234138291042</v>
      </c>
    </row>
    <row r="27" spans="1:26" ht="28.5" customHeight="1" thickBot="1" x14ac:dyDescent="0.25">
      <c r="A27" s="18" t="s">
        <v>48</v>
      </c>
      <c r="B27" s="58"/>
      <c r="C27" s="58"/>
      <c r="D27" s="58"/>
      <c r="E27" s="58"/>
      <c r="F27" s="58"/>
      <c r="G27" s="58"/>
      <c r="H27" s="58"/>
      <c r="I27" s="58"/>
      <c r="J27" s="19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146364239.00999999</v>
      </c>
      <c r="Q27" s="60">
        <f>SUM(Q10:Q26)</f>
        <v>0</v>
      </c>
      <c r="R27" s="60">
        <f>SUM(R10:R26)</f>
        <v>146364239.00999999</v>
      </c>
      <c r="S27" s="60">
        <f>SUM(S10:S26)</f>
        <v>136027105.06</v>
      </c>
      <c r="T27" s="61">
        <f t="shared" si="0"/>
        <v>0.92937390977523049</v>
      </c>
      <c r="U27" s="60">
        <f>SUM(U10:U26)</f>
        <v>119645122.78999999</v>
      </c>
      <c r="V27" s="61">
        <f t="shared" si="1"/>
        <v>0.81744778368864757</v>
      </c>
      <c r="W27" s="60">
        <f>SUM(W10:W26)</f>
        <v>117012747.11</v>
      </c>
      <c r="X27" s="61">
        <f t="shared" si="2"/>
        <v>0.79946268228816042</v>
      </c>
    </row>
    <row r="28" spans="1:26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6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6" ht="15.95" customHeight="1" x14ac:dyDescent="0.2"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6" x14ac:dyDescent="0.2">
      <c r="N31" s="67"/>
      <c r="O31" s="65"/>
      <c r="P31" s="66"/>
      <c r="Q31" s="66"/>
      <c r="R31" s="66"/>
      <c r="S31" s="66"/>
      <c r="T31" s="66"/>
      <c r="U31" s="66"/>
      <c r="V31" s="66"/>
      <c r="W31" s="66"/>
      <c r="X31" s="67"/>
      <c r="Y31" s="64"/>
      <c r="Z31" s="64"/>
    </row>
    <row r="32" spans="1:26" x14ac:dyDescent="0.2"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4"/>
      <c r="Z32" s="64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2024-09-18T21:33:19Z</dcterms:created>
  <dcterms:modified xsi:type="dcterms:W3CDTF">2024-09-18T21:33:51Z</dcterms:modified>
</cp:coreProperties>
</file>