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11 Novembro\Publicacao internet TRF\Anexo II\090015\"/>
    </mc:Choice>
  </mc:AlternateContent>
  <bookViews>
    <workbookView xWindow="0" yWindow="0" windowWidth="28800" windowHeight="13590"/>
  </bookViews>
  <sheets>
    <sheet name="Out" sheetId="1" r:id="rId1"/>
  </sheets>
  <externalReferences>
    <externalReference r:id="rId2"/>
  </externalReferences>
  <definedNames>
    <definedName name="_xlnm.Print_Area" localSheetId="0">Out!$A$1:$X$30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T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8" i="1" s="1"/>
  <c r="N10" i="1"/>
  <c r="J10" i="1"/>
  <c r="I10" i="1"/>
  <c r="H10" i="1"/>
  <c r="G10" i="1"/>
  <c r="F10" i="1"/>
  <c r="E10" i="1"/>
  <c r="D10" i="1"/>
  <c r="C10" i="1"/>
  <c r="B10" i="1"/>
  <c r="A10" i="1"/>
  <c r="S28" i="1" l="1"/>
  <c r="R11" i="1"/>
  <c r="R18" i="1"/>
  <c r="W28" i="1"/>
  <c r="R23" i="1"/>
  <c r="T23" i="1" s="1"/>
  <c r="U28" i="1"/>
  <c r="R27" i="1"/>
  <c r="V27" i="1" s="1"/>
  <c r="R17" i="1"/>
  <c r="T17" i="1" s="1"/>
  <c r="R21" i="1"/>
  <c r="V23" i="1"/>
  <c r="X27" i="1"/>
  <c r="X20" i="1"/>
  <c r="V20" i="1"/>
  <c r="T20" i="1"/>
  <c r="X17" i="1"/>
  <c r="V17" i="1"/>
  <c r="V21" i="1"/>
  <c r="T21" i="1"/>
  <c r="X21" i="1"/>
  <c r="X14" i="1"/>
  <c r="V14" i="1"/>
  <c r="T14" i="1"/>
  <c r="T18" i="1"/>
  <c r="X18" i="1"/>
  <c r="V18" i="1"/>
  <c r="T22" i="1"/>
  <c r="X22" i="1"/>
  <c r="V22" i="1"/>
  <c r="T11" i="1"/>
  <c r="X11" i="1"/>
  <c r="V11" i="1"/>
  <c r="X15" i="1"/>
  <c r="V15" i="1"/>
  <c r="T15" i="1"/>
  <c r="X26" i="1"/>
  <c r="V26" i="1"/>
  <c r="T26" i="1"/>
  <c r="X19" i="1"/>
  <c r="V19" i="1"/>
  <c r="T19" i="1"/>
  <c r="T25" i="1"/>
  <c r="R10" i="1"/>
  <c r="X16" i="1"/>
  <c r="V13" i="1"/>
  <c r="V25" i="1"/>
  <c r="X13" i="1"/>
  <c r="T12" i="1"/>
  <c r="T24" i="1"/>
  <c r="V12" i="1"/>
  <c r="V24" i="1"/>
  <c r="T16" i="1"/>
  <c r="X23" i="1" l="1"/>
  <c r="T27" i="1"/>
  <c r="R28" i="1"/>
  <c r="X10" i="1"/>
  <c r="V10" i="1"/>
  <c r="T10" i="1"/>
  <c r="T28" i="1" l="1"/>
  <c r="X28" i="1"/>
  <c r="V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<sst xmlns="http://schemas.openxmlformats.org/spreadsheetml/2006/main" count="55" uniqueCount="51">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</sst>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Out"/>
      <sheetName val="Access-Out"/>
      <sheetName val="Set"/>
      <sheetName val="Access-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1698148</v>
          </cell>
          <cell r="N10">
            <v>1695872.6</v>
          </cell>
          <cell r="O10">
            <v>1695655.02</v>
          </cell>
          <cell r="P10">
            <v>1608159.34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3855200</v>
          </cell>
          <cell r="N11">
            <v>1308565.42</v>
          </cell>
          <cell r="O11">
            <v>241870.86</v>
          </cell>
          <cell r="P11">
            <v>241870.86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18384251.149999999</v>
          </cell>
          <cell r="N12">
            <v>17634590.079999998</v>
          </cell>
          <cell r="O12">
            <v>13641211.84</v>
          </cell>
          <cell r="P12">
            <v>13465339.43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3403105</v>
          </cell>
          <cell r="N14">
            <v>3403105</v>
          </cell>
          <cell r="O14">
            <v>312990</v>
          </cell>
          <cell r="P14">
            <v>294680.08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3</v>
          </cell>
          <cell r="M15">
            <v>1340667.5</v>
          </cell>
          <cell r="N15">
            <v>1340666.32</v>
          </cell>
          <cell r="O15">
            <v>344048.47</v>
          </cell>
          <cell r="P15">
            <v>344048.47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103F</v>
          </cell>
          <cell r="H16" t="str">
            <v>CONSTRUCAO DO EDIFICIO-ANEXO DA JUSTICA FEDERAL EM CAMPO GRA</v>
          </cell>
          <cell r="I16" t="str">
            <v>1</v>
          </cell>
          <cell r="J16" t="str">
            <v>3000</v>
          </cell>
          <cell r="K16" t="str">
            <v>RECURSOS LIVRES DA UNIAO</v>
          </cell>
          <cell r="L16" t="str">
            <v>4</v>
          </cell>
          <cell r="M16">
            <v>1910846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1J08</v>
          </cell>
          <cell r="H17" t="str">
            <v>CONSTRUCAO DE EDIFICIO-SEDE DA JUSTICA FEDERAL EM NAVIRAI -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83110678</v>
          </cell>
          <cell r="N18">
            <v>82971887.840000004</v>
          </cell>
          <cell r="O18">
            <v>82944587.890000001</v>
          </cell>
          <cell r="P18">
            <v>81372921.310000002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159581</v>
          </cell>
          <cell r="N19">
            <v>159581</v>
          </cell>
          <cell r="O19">
            <v>122909.98</v>
          </cell>
          <cell r="P19">
            <v>122909.98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219Z</v>
          </cell>
          <cell r="H20" t="str">
            <v>CONSERVACAO E RECUPERACAO DE ATIVOS DE INFRAESTRUTURA DA UNI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4</v>
          </cell>
          <cell r="M20">
            <v>1536925</v>
          </cell>
          <cell r="N20">
            <v>443811.32</v>
          </cell>
          <cell r="O20">
            <v>69056.87</v>
          </cell>
          <cell r="P20">
            <v>65822.45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75000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7445741.4000000004</v>
          </cell>
          <cell r="N22">
            <v>6564805</v>
          </cell>
          <cell r="O22">
            <v>4690023.53</v>
          </cell>
          <cell r="P22">
            <v>4621252.6900000004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6887807.4100000001</v>
          </cell>
          <cell r="N23">
            <v>6887807.4100000001</v>
          </cell>
          <cell r="O23">
            <v>5701442.0800000001</v>
          </cell>
          <cell r="P23">
            <v>5701442.0800000001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13010892.84</v>
          </cell>
          <cell r="N24">
            <v>13010892.84</v>
          </cell>
          <cell r="O24">
            <v>13010892.84</v>
          </cell>
          <cell r="P24">
            <v>13010892.84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1056</v>
          </cell>
          <cell r="K25" t="str">
            <v>BENEFICIOS DO RPPS DA UNIAO</v>
          </cell>
          <cell r="L25" t="str">
            <v>1</v>
          </cell>
          <cell r="M25">
            <v>19446470.780000001</v>
          </cell>
          <cell r="N25">
            <v>19434103.75</v>
          </cell>
          <cell r="O25">
            <v>19434103.75</v>
          </cell>
          <cell r="P25">
            <v>19110276.710000001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- LEI N. 12.618, DE 2012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1</v>
          </cell>
          <cell r="M26">
            <v>185499</v>
          </cell>
          <cell r="N26">
            <v>185499</v>
          </cell>
          <cell r="O26">
            <v>185499</v>
          </cell>
          <cell r="P26">
            <v>185499</v>
          </cell>
        </row>
        <row r="27">
          <cell r="A27" t="str">
            <v>33201</v>
          </cell>
          <cell r="B27" t="str">
            <v>INSTITUTO NACIONAL DO SEGURO SOCIAL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00SA</v>
          </cell>
          <cell r="H27" t="str">
            <v>PAGAMENTO DE HONORARIOS PERICIAIS NAS ACOES EM QUE O INSS FI</v>
          </cell>
          <cell r="I27" t="str">
            <v>2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M27">
            <v>9308835</v>
          </cell>
          <cell r="N27">
            <v>9307196.6699999999</v>
          </cell>
          <cell r="O27">
            <v>9306894.5899999999</v>
          </cell>
          <cell r="P27">
            <v>8984335.6300000008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tabSelected="1" view="pageBreakPreview" zoomScale="80" zoomScaleNormal="70" zoomScaleSheetLayoutView="80" workbookViewId="0">
      <selection activeCell="A8" sqref="A8:B8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45566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+'[1]Access-Out'!A10</f>
        <v>12101</v>
      </c>
      <c r="B10" s="41" t="str">
        <f>+'[1]Access-Out'!B10</f>
        <v>JUSTICA FEDERAL DE PRIMEIRO GRAU</v>
      </c>
      <c r="C10" s="42" t="str">
        <f>+CONCATENATE('[1]Access-Out'!C10,".",'[1]Access-Out'!D10)</f>
        <v>02.061</v>
      </c>
      <c r="D10" s="42" t="str">
        <f>+CONCATENATE('[1]Access-Out'!E10,".",'[1]Access-Out'!G10)</f>
        <v>0033.4224</v>
      </c>
      <c r="E10" s="43" t="str">
        <f>+'[1]Access-Out'!F10</f>
        <v>PROGRAMA DE GESTAO E MANUTENCAO DO PODER JUDICIARIO</v>
      </c>
      <c r="F10" s="44" t="str">
        <f>+'[1]Access-Out'!H10</f>
        <v>ASSISTENCIA JURIDICA A PESSOAS CARENTES</v>
      </c>
      <c r="G10" s="41" t="str">
        <f>IF('[1]Access-Out'!I10="1","F","S")</f>
        <v>F</v>
      </c>
      <c r="H10" s="41" t="str">
        <f>+'[1]Access-Out'!J10</f>
        <v>1000</v>
      </c>
      <c r="I10" s="45" t="str">
        <f>+'[1]Access-Out'!K10</f>
        <v>RECURSOS LIVRES DA UNIAO</v>
      </c>
      <c r="J10" s="41" t="str">
        <f>+'[1]Access-Out'!L10</f>
        <v>3</v>
      </c>
      <c r="K10" s="46"/>
      <c r="L10" s="47"/>
      <c r="M10" s="47"/>
      <c r="N10" s="48">
        <f>K10+L10-M10</f>
        <v>0</v>
      </c>
      <c r="O10" s="46">
        <v>0</v>
      </c>
      <c r="P10" s="49">
        <f>+'[1]Access-Out'!M10</f>
        <v>1698148</v>
      </c>
      <c r="Q10" s="49">
        <v>0</v>
      </c>
      <c r="R10" s="49">
        <f>N10-O10+P10+Q10</f>
        <v>1698148</v>
      </c>
      <c r="S10" s="49">
        <f>+'[1]Access-Out'!N10</f>
        <v>1695872.6</v>
      </c>
      <c r="T10" s="50">
        <f t="shared" ref="T10:T28" si="0">IF(R10&gt;0,S10/R10,0)</f>
        <v>0.99866006967590581</v>
      </c>
      <c r="U10" s="49">
        <f>'[1]Access-Out'!O10</f>
        <v>1695655.02</v>
      </c>
      <c r="V10" s="50">
        <f t="shared" ref="V10:V28" si="1">IF(R10&gt;0,U10/R10,0)</f>
        <v>0.99853194185665795</v>
      </c>
      <c r="W10" s="49">
        <f>'[1]Access-Out'!P10</f>
        <v>1608159.34</v>
      </c>
      <c r="X10" s="50">
        <f t="shared" ref="X10:X28" si="2">IF(R10&gt;0,W10/R10,0)</f>
        <v>0.94700776375204054</v>
      </c>
    </row>
    <row r="11" spans="1:24" ht="28.5" customHeight="1" x14ac:dyDescent="0.2">
      <c r="A11" s="51" t="str">
        <f>+'[1]Access-Out'!A11</f>
        <v>12101</v>
      </c>
      <c r="B11" s="52" t="str">
        <f>+'[1]Access-Out'!B11</f>
        <v>JUSTICA FEDERAL DE PRIMEIRO GRAU</v>
      </c>
      <c r="C11" s="51" t="str">
        <f>+CONCATENATE('[1]Access-Out'!C11,".",'[1]Access-Out'!D11)</f>
        <v>02.061</v>
      </c>
      <c r="D11" s="51" t="str">
        <f>+CONCATENATE('[1]Access-Out'!E11,".",'[1]Access-Out'!G11)</f>
        <v>0033.4257</v>
      </c>
      <c r="E11" s="52" t="str">
        <f>+'[1]Access-Out'!F11</f>
        <v>PROGRAMA DE GESTAO E MANUTENCAO DO PODER JUDICIARIO</v>
      </c>
      <c r="F11" s="53" t="str">
        <f>+'[1]Access-Out'!H11</f>
        <v>JULGAMENTO DE CAUSAS NA JUSTICA FEDERAL</v>
      </c>
      <c r="G11" s="51" t="str">
        <f>IF('[1]Access-Out'!I11="1","F","S")</f>
        <v>F</v>
      </c>
      <c r="H11" s="51" t="str">
        <f>+'[1]Access-Out'!J11</f>
        <v>1000</v>
      </c>
      <c r="I11" s="52" t="str">
        <f>+'[1]Access-Out'!K11</f>
        <v>RECURSOS LIVRES DA UNIAO</v>
      </c>
      <c r="J11" s="51" t="str">
        <f>+'[1]Access-Out'!L11</f>
        <v>4</v>
      </c>
      <c r="K11" s="54"/>
      <c r="L11" s="54"/>
      <c r="M11" s="54"/>
      <c r="N11" s="55">
        <f t="shared" ref="N11:N27" si="3">K11+L11-M11</f>
        <v>0</v>
      </c>
      <c r="O11" s="54">
        <v>0</v>
      </c>
      <c r="P11" s="56">
        <f>+'[1]Access-Out'!M11</f>
        <v>3855200</v>
      </c>
      <c r="Q11" s="56">
        <v>0</v>
      </c>
      <c r="R11" s="56">
        <f t="shared" ref="R11:R27" si="4">N11-O11+P11+Q11</f>
        <v>3855200</v>
      </c>
      <c r="S11" s="56">
        <f>+'[1]Access-Out'!N11</f>
        <v>1308565.42</v>
      </c>
      <c r="T11" s="57">
        <f t="shared" si="0"/>
        <v>0.33942867296119528</v>
      </c>
      <c r="U11" s="56">
        <f>'[1]Access-Out'!O11</f>
        <v>241870.86</v>
      </c>
      <c r="V11" s="57">
        <f t="shared" si="1"/>
        <v>6.2738861797053333E-2</v>
      </c>
      <c r="W11" s="56">
        <f>'[1]Access-Out'!P11</f>
        <v>241870.86</v>
      </c>
      <c r="X11" s="57">
        <f t="shared" si="2"/>
        <v>6.2738861797053333E-2</v>
      </c>
    </row>
    <row r="12" spans="1:24" ht="28.5" customHeight="1" x14ac:dyDescent="0.2">
      <c r="A12" s="51" t="str">
        <f>+'[1]Access-Out'!A12</f>
        <v>12101</v>
      </c>
      <c r="B12" s="52" t="str">
        <f>+'[1]Access-Out'!B12</f>
        <v>JUSTICA FEDERAL DE PRIMEIRO GRAU</v>
      </c>
      <c r="C12" s="51" t="str">
        <f>+CONCATENATE('[1]Access-Out'!C12,".",'[1]Access-Out'!D12)</f>
        <v>02.061</v>
      </c>
      <c r="D12" s="51" t="str">
        <f>+CONCATENATE('[1]Access-Out'!E12,".",'[1]Access-Out'!G12)</f>
        <v>0033.4257</v>
      </c>
      <c r="E12" s="52" t="str">
        <f>+'[1]Access-Out'!F12</f>
        <v>PROGRAMA DE GESTAO E MANUTENCAO DO PODER JUDICIARIO</v>
      </c>
      <c r="F12" s="52" t="str">
        <f>+'[1]Access-Out'!H12</f>
        <v>JULGAMENTO DE CAUSAS NA JUSTICA FEDERAL</v>
      </c>
      <c r="G12" s="51" t="str">
        <f>IF('[1]Access-Out'!I12="1","F","S")</f>
        <v>F</v>
      </c>
      <c r="H12" s="51" t="str">
        <f>+'[1]Access-Out'!J12</f>
        <v>1000</v>
      </c>
      <c r="I12" s="52" t="str">
        <f>+'[1]Access-Out'!K12</f>
        <v>RECURSOS LIVRES DA UNIAO</v>
      </c>
      <c r="J12" s="51" t="str">
        <f>+'[1]Access-Out'!L12</f>
        <v>3</v>
      </c>
      <c r="K12" s="56"/>
      <c r="L12" s="56"/>
      <c r="M12" s="56"/>
      <c r="N12" s="54">
        <f t="shared" si="3"/>
        <v>0</v>
      </c>
      <c r="O12" s="56">
        <v>0</v>
      </c>
      <c r="P12" s="56">
        <f>+'[1]Access-Out'!M12</f>
        <v>18384251.149999999</v>
      </c>
      <c r="Q12" s="56">
        <v>0</v>
      </c>
      <c r="R12" s="56">
        <f t="shared" si="4"/>
        <v>18384251.149999999</v>
      </c>
      <c r="S12" s="56">
        <f>+'[1]Access-Out'!N12</f>
        <v>17634590.079999998</v>
      </c>
      <c r="T12" s="57">
        <f t="shared" si="0"/>
        <v>0.95922264856569905</v>
      </c>
      <c r="U12" s="56">
        <f>'[1]Access-Out'!O12</f>
        <v>13641211.84</v>
      </c>
      <c r="V12" s="57">
        <f t="shared" si="1"/>
        <v>0.74200530272890663</v>
      </c>
      <c r="W12" s="56">
        <f>'[1]Access-Out'!P12</f>
        <v>13465339.43</v>
      </c>
      <c r="X12" s="57">
        <f t="shared" si="2"/>
        <v>0.73243883148321764</v>
      </c>
    </row>
    <row r="13" spans="1:24" ht="28.5" customHeight="1" x14ac:dyDescent="0.2">
      <c r="A13" s="51" t="str">
        <f>+'[1]Access-Out'!A13</f>
        <v>12101</v>
      </c>
      <c r="B13" s="52" t="str">
        <f>+'[1]Access-Out'!B13</f>
        <v>JUSTICA FEDERAL DE PRIMEIRO GRAU</v>
      </c>
      <c r="C13" s="51" t="str">
        <f>+CONCATENATE('[1]Access-Out'!C13,".",'[1]Access-Out'!D13)</f>
        <v>02.061</v>
      </c>
      <c r="D13" s="51" t="str">
        <f>+CONCATENATE('[1]Access-Out'!E13,".",'[1]Access-Out'!G13)</f>
        <v>0033.4257</v>
      </c>
      <c r="E13" s="52" t="str">
        <f>+'[1]Access-Out'!F13</f>
        <v>PROGRAMA DE GESTAO E MANUTENCAO DO PODER JUDICIARIO</v>
      </c>
      <c r="F13" s="52" t="str">
        <f>+'[1]Access-Out'!H13</f>
        <v>JULGAMENTO DE CAUSAS NA JUSTICA FEDERAL</v>
      </c>
      <c r="G13" s="51" t="str">
        <f>IF('[1]Access-Out'!I13="1","F","S")</f>
        <v>F</v>
      </c>
      <c r="H13" s="51" t="str">
        <f>+'[1]Access-Out'!J13</f>
        <v>1027</v>
      </c>
      <c r="I13" s="52" t="str">
        <f>+'[1]Access-Out'!K13</f>
        <v>SERV.AFETOS AS ATIVID.ESPECIFICAS DA JUSTICA</v>
      </c>
      <c r="J13" s="51" t="str">
        <f>+'[1]Access-Out'!L13</f>
        <v>3</v>
      </c>
      <c r="K13" s="56"/>
      <c r="L13" s="56"/>
      <c r="M13" s="56"/>
      <c r="N13" s="54">
        <f t="shared" si="3"/>
        <v>0</v>
      </c>
      <c r="O13" s="56">
        <v>0</v>
      </c>
      <c r="P13" s="56">
        <f>+'[1]Access-Out'!M13</f>
        <v>0</v>
      </c>
      <c r="Q13" s="56">
        <v>0</v>
      </c>
      <c r="R13" s="56">
        <f t="shared" si="4"/>
        <v>0</v>
      </c>
      <c r="S13" s="56">
        <f>+'[1]Access-Out'!N13</f>
        <v>0</v>
      </c>
      <c r="T13" s="57">
        <f t="shared" si="0"/>
        <v>0</v>
      </c>
      <c r="U13" s="56">
        <f>'[1]Access-Out'!O13</f>
        <v>0</v>
      </c>
      <c r="V13" s="57">
        <f t="shared" si="1"/>
        <v>0</v>
      </c>
      <c r="W13" s="56">
        <f>'[1]Access-Out'!P13</f>
        <v>0</v>
      </c>
      <c r="X13" s="57">
        <f t="shared" si="2"/>
        <v>0</v>
      </c>
    </row>
    <row r="14" spans="1:24" ht="28.5" customHeight="1" x14ac:dyDescent="0.2">
      <c r="A14" s="51" t="str">
        <f>+'[1]Access-Out'!A14</f>
        <v>12101</v>
      </c>
      <c r="B14" s="52" t="str">
        <f>+'[1]Access-Out'!B14</f>
        <v>JUSTICA FEDERAL DE PRIMEIRO GRAU</v>
      </c>
      <c r="C14" s="51" t="str">
        <f>+CONCATENATE('[1]Access-Out'!C14,".",'[1]Access-Out'!D14)</f>
        <v>02.061</v>
      </c>
      <c r="D14" s="51" t="str">
        <f>+CONCATENATE('[1]Access-Out'!E14,".",'[1]Access-Out'!G14)</f>
        <v>0033.4257</v>
      </c>
      <c r="E14" s="52" t="str">
        <f>+'[1]Access-Out'!F14</f>
        <v>PROGRAMA DE GESTAO E MANUTENCAO DO PODER JUDICIARIO</v>
      </c>
      <c r="F14" s="52" t="str">
        <f>+'[1]Access-Out'!H14</f>
        <v>JULGAMENTO DE CAUSAS NA JUSTICA FEDERAL</v>
      </c>
      <c r="G14" s="51" t="str">
        <f>IF('[1]Access-Out'!I14="1","F","S")</f>
        <v>F</v>
      </c>
      <c r="H14" s="51" t="str">
        <f>+'[1]Access-Out'!J14</f>
        <v>3000</v>
      </c>
      <c r="I14" s="52" t="str">
        <f>+'[1]Access-Out'!K14</f>
        <v>RECURSOS LIVRES DA UNIAO</v>
      </c>
      <c r="J14" s="51" t="str">
        <f>+'[1]Access-Out'!L14</f>
        <v>4</v>
      </c>
      <c r="K14" s="56"/>
      <c r="L14" s="56"/>
      <c r="M14" s="56"/>
      <c r="N14" s="54">
        <f t="shared" si="3"/>
        <v>0</v>
      </c>
      <c r="O14" s="56">
        <v>0</v>
      </c>
      <c r="P14" s="56">
        <f>+'[1]Access-Out'!M14</f>
        <v>3403105</v>
      </c>
      <c r="Q14" s="56">
        <v>0</v>
      </c>
      <c r="R14" s="56">
        <f t="shared" si="4"/>
        <v>3403105</v>
      </c>
      <c r="S14" s="56">
        <f>+'[1]Access-Out'!N14</f>
        <v>3403105</v>
      </c>
      <c r="T14" s="57">
        <f t="shared" si="0"/>
        <v>1</v>
      </c>
      <c r="U14" s="56">
        <f>'[1]Access-Out'!O14</f>
        <v>312990</v>
      </c>
      <c r="V14" s="57">
        <f t="shared" si="1"/>
        <v>9.1971890376582557E-2</v>
      </c>
      <c r="W14" s="56">
        <f>'[1]Access-Out'!P14</f>
        <v>294680.08</v>
      </c>
      <c r="X14" s="57">
        <f t="shared" si="2"/>
        <v>8.6591533320306016E-2</v>
      </c>
    </row>
    <row r="15" spans="1:24" ht="28.5" customHeight="1" x14ac:dyDescent="0.2">
      <c r="A15" s="51" t="str">
        <f>+'[1]Access-Out'!A15</f>
        <v>12101</v>
      </c>
      <c r="B15" s="52" t="str">
        <f>+'[1]Access-Out'!B15</f>
        <v>JUSTICA FEDERAL DE PRIMEIRO GRAU</v>
      </c>
      <c r="C15" s="51" t="str">
        <f>+CONCATENATE('[1]Access-Out'!C15,".",'[1]Access-Out'!D15)</f>
        <v>02.061</v>
      </c>
      <c r="D15" s="51" t="str">
        <f>+CONCATENATE('[1]Access-Out'!E15,".",'[1]Access-Out'!G15)</f>
        <v>0033.4257</v>
      </c>
      <c r="E15" s="52" t="str">
        <f>+'[1]Access-Out'!F15</f>
        <v>PROGRAMA DE GESTAO E MANUTENCAO DO PODER JUDICIARIO</v>
      </c>
      <c r="F15" s="52" t="str">
        <f>+'[1]Access-Out'!H15</f>
        <v>JULGAMENTO DE CAUSAS NA JUSTICA FEDERAL</v>
      </c>
      <c r="G15" s="51" t="str">
        <f>IF('[1]Access-Out'!I15="1","F","S")</f>
        <v>F</v>
      </c>
      <c r="H15" s="51" t="str">
        <f>+'[1]Access-Out'!J15</f>
        <v>3000</v>
      </c>
      <c r="I15" s="52" t="str">
        <f>+'[1]Access-Out'!K15</f>
        <v>RECURSOS LIVRES DA UNIAO</v>
      </c>
      <c r="J15" s="51" t="str">
        <f>+'[1]Access-Out'!L15</f>
        <v>3</v>
      </c>
      <c r="K15" s="54"/>
      <c r="L15" s="54"/>
      <c r="M15" s="54"/>
      <c r="N15" s="54">
        <f t="shared" si="3"/>
        <v>0</v>
      </c>
      <c r="O15" s="54">
        <v>0</v>
      </c>
      <c r="P15" s="56">
        <f>+'[1]Access-Out'!M15</f>
        <v>1340667.5</v>
      </c>
      <c r="Q15" s="56">
        <v>0</v>
      </c>
      <c r="R15" s="56">
        <f t="shared" si="4"/>
        <v>1340667.5</v>
      </c>
      <c r="S15" s="56">
        <f>+'[1]Access-Out'!N15</f>
        <v>1340666.32</v>
      </c>
      <c r="T15" s="57">
        <f t="shared" si="0"/>
        <v>0.99999911984142231</v>
      </c>
      <c r="U15" s="56">
        <f>'[1]Access-Out'!O15</f>
        <v>344048.47</v>
      </c>
      <c r="V15" s="57">
        <f t="shared" si="1"/>
        <v>0.25662475595179263</v>
      </c>
      <c r="W15" s="56">
        <f>'[1]Access-Out'!P15</f>
        <v>344048.47</v>
      </c>
      <c r="X15" s="57">
        <f t="shared" si="2"/>
        <v>0.25662475595179263</v>
      </c>
    </row>
    <row r="16" spans="1:24" ht="28.5" customHeight="1" x14ac:dyDescent="0.2">
      <c r="A16" s="51" t="str">
        <f>+'[1]Access-Out'!A16</f>
        <v>12101</v>
      </c>
      <c r="B16" s="52" t="str">
        <f>+'[1]Access-Out'!B16</f>
        <v>JUSTICA FEDERAL DE PRIMEIRO GRAU</v>
      </c>
      <c r="C16" s="51" t="str">
        <f>+CONCATENATE('[1]Access-Out'!C16,".",'[1]Access-Out'!D16)</f>
        <v>02.122</v>
      </c>
      <c r="D16" s="51" t="str">
        <f>+CONCATENATE('[1]Access-Out'!E16,".",'[1]Access-Out'!G16)</f>
        <v>0033.103F</v>
      </c>
      <c r="E16" s="52" t="str">
        <f>+'[1]Access-Out'!F16</f>
        <v>PROGRAMA DE GESTAO E MANUTENCAO DO PODER JUDICIARIO</v>
      </c>
      <c r="F16" s="52" t="str">
        <f>+'[1]Access-Out'!H16</f>
        <v>CONSTRUCAO DO EDIFICIO-ANEXO DA JUSTICA FEDERAL EM CAMPO GRA</v>
      </c>
      <c r="G16" s="51" t="str">
        <f>IF('[1]Access-Out'!I16="1","F","S")</f>
        <v>F</v>
      </c>
      <c r="H16" s="51" t="str">
        <f>+'[1]Access-Out'!J16</f>
        <v>3000</v>
      </c>
      <c r="I16" s="52" t="str">
        <f>+'[1]Access-Out'!K16</f>
        <v>RECURSOS LIVRES DA UNIAO</v>
      </c>
      <c r="J16" s="51" t="str">
        <f>+'[1]Access-Out'!L16</f>
        <v>4</v>
      </c>
      <c r="K16" s="56"/>
      <c r="L16" s="56"/>
      <c r="M16" s="56"/>
      <c r="N16" s="54">
        <f t="shared" si="3"/>
        <v>0</v>
      </c>
      <c r="O16" s="56">
        <v>0</v>
      </c>
      <c r="P16" s="56">
        <f>+'[1]Access-Out'!M16</f>
        <v>1910846</v>
      </c>
      <c r="Q16" s="56">
        <v>0</v>
      </c>
      <c r="R16" s="56">
        <f t="shared" si="4"/>
        <v>1910846</v>
      </c>
      <c r="S16" s="56">
        <f>+'[1]Access-Out'!N16</f>
        <v>0</v>
      </c>
      <c r="T16" s="57">
        <f t="shared" si="0"/>
        <v>0</v>
      </c>
      <c r="U16" s="56">
        <f>'[1]Access-Out'!O16</f>
        <v>0</v>
      </c>
      <c r="V16" s="57">
        <f t="shared" si="1"/>
        <v>0</v>
      </c>
      <c r="W16" s="56">
        <f>'[1]Access-Out'!P16</f>
        <v>0</v>
      </c>
      <c r="X16" s="57">
        <f t="shared" si="2"/>
        <v>0</v>
      </c>
    </row>
    <row r="17" spans="1:26" ht="28.5" customHeight="1" x14ac:dyDescent="0.2">
      <c r="A17" s="51" t="str">
        <f>+'[1]Access-Out'!A17</f>
        <v>12101</v>
      </c>
      <c r="B17" s="52" t="str">
        <f>+'[1]Access-Out'!B17</f>
        <v>JUSTICA FEDERAL DE PRIMEIRO GRAU</v>
      </c>
      <c r="C17" s="51" t="str">
        <f>+CONCATENATE('[1]Access-Out'!C17,".",'[1]Access-Out'!D17)</f>
        <v>02.122</v>
      </c>
      <c r="D17" s="51" t="str">
        <f>+CONCATENATE('[1]Access-Out'!E17,".",'[1]Access-Out'!G17)</f>
        <v>0033.1J08</v>
      </c>
      <c r="E17" s="52" t="str">
        <f>+'[1]Access-Out'!F17</f>
        <v>PROGRAMA DE GESTAO E MANUTENCAO DO PODER JUDICIARIO</v>
      </c>
      <c r="F17" s="52" t="str">
        <f>+'[1]Access-Out'!H17</f>
        <v>CONSTRUCAO DE EDIFICIO-SEDE DA JUSTICA FEDERAL EM NAVIRAI -</v>
      </c>
      <c r="G17" s="51" t="str">
        <f>IF('[1]Access-Out'!I17="1","F","S")</f>
        <v>F</v>
      </c>
      <c r="H17" s="51" t="str">
        <f>+'[1]Access-Out'!J17</f>
        <v>1000</v>
      </c>
      <c r="I17" s="52" t="str">
        <f>+'[1]Access-Out'!K17</f>
        <v>RECURSOS LIVRES DA UNIAO</v>
      </c>
      <c r="J17" s="51" t="str">
        <f>+'[1]Access-Out'!L17</f>
        <v>4</v>
      </c>
      <c r="K17" s="56"/>
      <c r="L17" s="56"/>
      <c r="M17" s="56"/>
      <c r="N17" s="54">
        <f t="shared" si="3"/>
        <v>0</v>
      </c>
      <c r="O17" s="56">
        <v>0</v>
      </c>
      <c r="P17" s="56">
        <f>+'[1]Access-Out'!M17</f>
        <v>0</v>
      </c>
      <c r="Q17" s="56">
        <v>0</v>
      </c>
      <c r="R17" s="56">
        <f t="shared" si="4"/>
        <v>0</v>
      </c>
      <c r="S17" s="56">
        <f>+'[1]Access-Out'!N17</f>
        <v>0</v>
      </c>
      <c r="T17" s="57">
        <f t="shared" si="0"/>
        <v>0</v>
      </c>
      <c r="U17" s="56">
        <f>'[1]Access-Out'!O17</f>
        <v>0</v>
      </c>
      <c r="V17" s="57">
        <f t="shared" si="1"/>
        <v>0</v>
      </c>
      <c r="W17" s="56">
        <f>'[1]Access-Out'!P17</f>
        <v>0</v>
      </c>
      <c r="X17" s="57">
        <f t="shared" si="2"/>
        <v>0</v>
      </c>
    </row>
    <row r="18" spans="1:26" ht="28.5" customHeight="1" x14ac:dyDescent="0.2">
      <c r="A18" s="51" t="str">
        <f>+'[1]Access-Out'!A18</f>
        <v>12101</v>
      </c>
      <c r="B18" s="52" t="str">
        <f>+'[1]Access-Out'!B18</f>
        <v>JUSTICA FEDERAL DE PRIMEIRO GRAU</v>
      </c>
      <c r="C18" s="51" t="str">
        <f>+CONCATENATE('[1]Access-Out'!C18,".",'[1]Access-Out'!D18)</f>
        <v>02.122</v>
      </c>
      <c r="D18" s="51" t="str">
        <f>+CONCATENATE('[1]Access-Out'!E18,".",'[1]Access-Out'!G18)</f>
        <v>0033.20TP</v>
      </c>
      <c r="E18" s="52" t="str">
        <f>+'[1]Access-Out'!F18</f>
        <v>PROGRAMA DE GESTAO E MANUTENCAO DO PODER JUDICIARIO</v>
      </c>
      <c r="F18" s="52" t="str">
        <f>+'[1]Access-Out'!H18</f>
        <v>ATIVOS CIVIS DA UNIAO</v>
      </c>
      <c r="G18" s="51" t="str">
        <f>IF('[1]Access-Out'!I18="1","F","S")</f>
        <v>F</v>
      </c>
      <c r="H18" s="51" t="str">
        <f>+'[1]Access-Out'!J18</f>
        <v>1000</v>
      </c>
      <c r="I18" s="52" t="str">
        <f>+'[1]Access-Out'!K18</f>
        <v>RECURSOS LIVRES DA UNIAO</v>
      </c>
      <c r="J18" s="51" t="str">
        <f>+'[1]Access-Out'!L18</f>
        <v>1</v>
      </c>
      <c r="K18" s="56"/>
      <c r="L18" s="56"/>
      <c r="M18" s="56"/>
      <c r="N18" s="54">
        <f t="shared" si="3"/>
        <v>0</v>
      </c>
      <c r="O18" s="56">
        <v>0</v>
      </c>
      <c r="P18" s="56">
        <f>+'[1]Access-Out'!M18</f>
        <v>83110678</v>
      </c>
      <c r="Q18" s="56">
        <v>0</v>
      </c>
      <c r="R18" s="56">
        <f t="shared" si="4"/>
        <v>83110678</v>
      </c>
      <c r="S18" s="56">
        <f>+'[1]Access-Out'!N18</f>
        <v>82971887.840000004</v>
      </c>
      <c r="T18" s="57">
        <f t="shared" si="0"/>
        <v>0.99833005621732507</v>
      </c>
      <c r="U18" s="56">
        <f>'[1]Access-Out'!O18</f>
        <v>82944587.890000001</v>
      </c>
      <c r="V18" s="57">
        <f t="shared" si="1"/>
        <v>0.99800157917133103</v>
      </c>
      <c r="W18" s="56">
        <f>'[1]Access-Out'!P18</f>
        <v>81372921.310000002</v>
      </c>
      <c r="X18" s="57">
        <f t="shared" si="2"/>
        <v>0.97909105385952933</v>
      </c>
    </row>
    <row r="19" spans="1:26" ht="28.5" customHeight="1" x14ac:dyDescent="0.2">
      <c r="A19" s="51" t="str">
        <f>+'[1]Access-Out'!A19</f>
        <v>12101</v>
      </c>
      <c r="B19" s="52" t="str">
        <f>+'[1]Access-Out'!B19</f>
        <v>JUSTICA FEDERAL DE PRIMEIRO GRAU</v>
      </c>
      <c r="C19" s="51" t="str">
        <f>+CONCATENATE('[1]Access-Out'!C19,".",'[1]Access-Out'!D19)</f>
        <v>02.122</v>
      </c>
      <c r="D19" s="51" t="str">
        <f>+CONCATENATE('[1]Access-Out'!E19,".",'[1]Access-Out'!G19)</f>
        <v>0033.216H</v>
      </c>
      <c r="E19" s="52" t="str">
        <f>+'[1]Access-Out'!F19</f>
        <v>PROGRAMA DE GESTAO E MANUTENCAO DO PODER JUDICIARIO</v>
      </c>
      <c r="F19" s="52" t="str">
        <f>+'[1]Access-Out'!H19</f>
        <v>AJUDA DE CUSTO PARA MORADIA OU AUXILIO-MORADIA A AGENTES PUB</v>
      </c>
      <c r="G19" s="51" t="str">
        <f>IF('[1]Access-Out'!I19="1","F","S")</f>
        <v>F</v>
      </c>
      <c r="H19" s="51" t="str">
        <f>+'[1]Access-Out'!J19</f>
        <v>1000</v>
      </c>
      <c r="I19" s="52" t="str">
        <f>+'[1]Access-Out'!K19</f>
        <v>RECURSOS LIVRES DA UNIAO</v>
      </c>
      <c r="J19" s="51" t="str">
        <f>+'[1]Access-Out'!L19</f>
        <v>3</v>
      </c>
      <c r="K19" s="56"/>
      <c r="L19" s="56"/>
      <c r="M19" s="56"/>
      <c r="N19" s="54">
        <f t="shared" si="3"/>
        <v>0</v>
      </c>
      <c r="O19" s="56">
        <v>0</v>
      </c>
      <c r="P19" s="56">
        <f>+'[1]Access-Out'!M19</f>
        <v>159581</v>
      </c>
      <c r="Q19" s="56">
        <v>0</v>
      </c>
      <c r="R19" s="56">
        <f t="shared" si="4"/>
        <v>159581</v>
      </c>
      <c r="S19" s="56">
        <f>+'[1]Access-Out'!N19</f>
        <v>159581</v>
      </c>
      <c r="T19" s="57">
        <f t="shared" si="0"/>
        <v>1</v>
      </c>
      <c r="U19" s="56">
        <f>'[1]Access-Out'!O19</f>
        <v>122909.98</v>
      </c>
      <c r="V19" s="57">
        <f t="shared" si="1"/>
        <v>0.77020434763537005</v>
      </c>
      <c r="W19" s="56">
        <f>'[1]Access-Out'!P19</f>
        <v>122909.98</v>
      </c>
      <c r="X19" s="57">
        <f t="shared" si="2"/>
        <v>0.77020434763537005</v>
      </c>
    </row>
    <row r="20" spans="1:26" ht="28.5" customHeight="1" x14ac:dyDescent="0.2">
      <c r="A20" s="51" t="str">
        <f>+'[1]Access-Out'!A20</f>
        <v>12101</v>
      </c>
      <c r="B20" s="52" t="str">
        <f>+'[1]Access-Out'!B20</f>
        <v>JUSTICA FEDERAL DE PRIMEIRO GRAU</v>
      </c>
      <c r="C20" s="51" t="str">
        <f>+CONCATENATE('[1]Access-Out'!C20,".",'[1]Access-Out'!D20)</f>
        <v>02.122</v>
      </c>
      <c r="D20" s="51" t="str">
        <f>+CONCATENATE('[1]Access-Out'!E20,".",'[1]Access-Out'!G20)</f>
        <v>0033.219Z</v>
      </c>
      <c r="E20" s="52" t="str">
        <f>+'[1]Access-Out'!F20</f>
        <v>PROGRAMA DE GESTAO E MANUTENCAO DO PODER JUDICIARIO</v>
      </c>
      <c r="F20" s="52" t="str">
        <f>+'[1]Access-Out'!H20</f>
        <v>CONSERVACAO E RECUPERACAO DE ATIVOS DE INFRAESTRUTURA DA UNI</v>
      </c>
      <c r="G20" s="51" t="str">
        <f>IF('[1]Access-Out'!I20="1","F","S")</f>
        <v>F</v>
      </c>
      <c r="H20" s="51" t="str">
        <f>+'[1]Access-Out'!J20</f>
        <v>1000</v>
      </c>
      <c r="I20" s="52" t="str">
        <f>+'[1]Access-Out'!K20</f>
        <v>RECURSOS LIVRES DA UNIAO</v>
      </c>
      <c r="J20" s="51" t="str">
        <f>+'[1]Access-Out'!L20</f>
        <v>4</v>
      </c>
      <c r="K20" s="56"/>
      <c r="L20" s="56"/>
      <c r="M20" s="56"/>
      <c r="N20" s="54">
        <f t="shared" si="3"/>
        <v>0</v>
      </c>
      <c r="O20" s="56">
        <v>0</v>
      </c>
      <c r="P20" s="56">
        <f>+'[1]Access-Out'!M20</f>
        <v>1536925</v>
      </c>
      <c r="Q20" s="56">
        <v>0</v>
      </c>
      <c r="R20" s="56">
        <f t="shared" si="4"/>
        <v>1536925</v>
      </c>
      <c r="S20" s="56">
        <f>+'[1]Access-Out'!N20</f>
        <v>443811.32</v>
      </c>
      <c r="T20" s="57">
        <f t="shared" si="0"/>
        <v>0.28876576280560212</v>
      </c>
      <c r="U20" s="56">
        <f>'[1]Access-Out'!O20</f>
        <v>69056.87</v>
      </c>
      <c r="V20" s="57">
        <f t="shared" si="1"/>
        <v>4.4931841176374901E-2</v>
      </c>
      <c r="W20" s="56">
        <f>'[1]Access-Out'!P20</f>
        <v>65822.45</v>
      </c>
      <c r="X20" s="57">
        <f t="shared" si="2"/>
        <v>4.2827366332124209E-2</v>
      </c>
    </row>
    <row r="21" spans="1:26" ht="28.5" customHeight="1" x14ac:dyDescent="0.2">
      <c r="A21" s="51" t="str">
        <f>+'[1]Access-Out'!A21</f>
        <v>12101</v>
      </c>
      <c r="B21" s="52" t="str">
        <f>+'[1]Access-Out'!B21</f>
        <v>JUSTICA FEDERAL DE PRIMEIRO GRAU</v>
      </c>
      <c r="C21" s="51" t="str">
        <f>+CONCATENATE('[1]Access-Out'!C21,".",'[1]Access-Out'!D21)</f>
        <v>02.331</v>
      </c>
      <c r="D21" s="51" t="str">
        <f>+CONCATENATE('[1]Access-Out'!E21,".",'[1]Access-Out'!G21)</f>
        <v>0033.2004</v>
      </c>
      <c r="E21" s="52" t="str">
        <f>+'[1]Access-Out'!F21</f>
        <v>PROGRAMA DE GESTAO E MANUTENCAO DO PODER JUDICIARIO</v>
      </c>
      <c r="F21" s="52" t="str">
        <f>+'[1]Access-Out'!H21</f>
        <v>ASSISTENCIA MEDICA E ODONTOLOGICA AOS SERVIDORES CIVIS, EMPR</v>
      </c>
      <c r="G21" s="51" t="str">
        <f>IF('[1]Access-Out'!I21="1","F","S")</f>
        <v>F</v>
      </c>
      <c r="H21" s="51" t="str">
        <f>+'[1]Access-Out'!J21</f>
        <v>1000</v>
      </c>
      <c r="I21" s="52" t="str">
        <f>+'[1]Access-Out'!K21</f>
        <v>RECURSOS LIVRES DA UNIAO</v>
      </c>
      <c r="J21" s="51" t="str">
        <f>+'[1]Access-Out'!L21</f>
        <v>4</v>
      </c>
      <c r="K21" s="56"/>
      <c r="L21" s="56"/>
      <c r="M21" s="56"/>
      <c r="N21" s="54">
        <f t="shared" si="3"/>
        <v>0</v>
      </c>
      <c r="O21" s="56">
        <v>0</v>
      </c>
      <c r="P21" s="56">
        <f>+'[1]Access-Out'!M21</f>
        <v>75000</v>
      </c>
      <c r="Q21" s="56">
        <v>0</v>
      </c>
      <c r="R21" s="56">
        <f t="shared" si="4"/>
        <v>75000</v>
      </c>
      <c r="S21" s="56">
        <f>+'[1]Access-Out'!N21</f>
        <v>0</v>
      </c>
      <c r="T21" s="57">
        <f t="shared" si="0"/>
        <v>0</v>
      </c>
      <c r="U21" s="56">
        <f>'[1]Access-Out'!O21</f>
        <v>0</v>
      </c>
      <c r="V21" s="57">
        <f t="shared" si="1"/>
        <v>0</v>
      </c>
      <c r="W21" s="56">
        <f>'[1]Access-Out'!P21</f>
        <v>0</v>
      </c>
      <c r="X21" s="57">
        <f t="shared" si="2"/>
        <v>0</v>
      </c>
    </row>
    <row r="22" spans="1:26" ht="28.5" customHeight="1" x14ac:dyDescent="0.2">
      <c r="A22" s="51" t="str">
        <f>+'[1]Access-Out'!A22</f>
        <v>12101</v>
      </c>
      <c r="B22" s="52" t="str">
        <f>+'[1]Access-Out'!B22</f>
        <v>JUSTICA FEDERAL DE PRIMEIRO GRAU</v>
      </c>
      <c r="C22" s="51" t="str">
        <f>+CONCATENATE('[1]Access-Out'!C22,".",'[1]Access-Out'!D22)</f>
        <v>02.331</v>
      </c>
      <c r="D22" s="51" t="str">
        <f>+CONCATENATE('[1]Access-Out'!E22,".",'[1]Access-Out'!G22)</f>
        <v>0033.2004</v>
      </c>
      <c r="E22" s="52" t="str">
        <f>+'[1]Access-Out'!F22</f>
        <v>PROGRAMA DE GESTAO E MANUTENCAO DO PODER JUDICIARIO</v>
      </c>
      <c r="F22" s="52" t="str">
        <f>+'[1]Access-Out'!H22</f>
        <v>ASSISTENCIA MEDICA E ODONTOLOGICA AOS SERVIDORES CIVIS, EMPR</v>
      </c>
      <c r="G22" s="51" t="str">
        <f>IF('[1]Access-Out'!I22="1","F","S")</f>
        <v>F</v>
      </c>
      <c r="H22" s="51" t="str">
        <f>+'[1]Access-Out'!J22</f>
        <v>1000</v>
      </c>
      <c r="I22" s="52" t="str">
        <f>+'[1]Access-Out'!K22</f>
        <v>RECURSOS LIVRES DA UNIAO</v>
      </c>
      <c r="J22" s="51" t="str">
        <f>+'[1]Access-Out'!L22</f>
        <v>3</v>
      </c>
      <c r="K22" s="56"/>
      <c r="L22" s="56"/>
      <c r="M22" s="56"/>
      <c r="N22" s="54">
        <f t="shared" si="3"/>
        <v>0</v>
      </c>
      <c r="O22" s="56">
        <v>0</v>
      </c>
      <c r="P22" s="56">
        <f>+'[1]Access-Out'!M22</f>
        <v>7445741.4000000004</v>
      </c>
      <c r="Q22" s="56">
        <v>0</v>
      </c>
      <c r="R22" s="56">
        <f t="shared" si="4"/>
        <v>7445741.4000000004</v>
      </c>
      <c r="S22" s="56">
        <f>+'[1]Access-Out'!N22</f>
        <v>6564805</v>
      </c>
      <c r="T22" s="57">
        <f t="shared" si="0"/>
        <v>0.88168587214162442</v>
      </c>
      <c r="U22" s="56">
        <f>'[1]Access-Out'!O22</f>
        <v>4690023.53</v>
      </c>
      <c r="V22" s="57">
        <f t="shared" si="1"/>
        <v>0.62989342203047771</v>
      </c>
      <c r="W22" s="56">
        <f>'[1]Access-Out'!P22</f>
        <v>4621252.6900000004</v>
      </c>
      <c r="X22" s="57">
        <f t="shared" si="2"/>
        <v>0.62065715712339942</v>
      </c>
    </row>
    <row r="23" spans="1:26" ht="28.5" customHeight="1" x14ac:dyDescent="0.2">
      <c r="A23" s="51" t="str">
        <f>+'[1]Access-Out'!A23</f>
        <v>12101</v>
      </c>
      <c r="B23" s="52" t="str">
        <f>+'[1]Access-Out'!B23</f>
        <v>JUSTICA FEDERAL DE PRIMEIRO GRAU</v>
      </c>
      <c r="C23" s="51" t="str">
        <f>+CONCATENATE('[1]Access-Out'!C23,".",'[1]Access-Out'!D23)</f>
        <v>02.331</v>
      </c>
      <c r="D23" s="51" t="str">
        <f>+CONCATENATE('[1]Access-Out'!E23,".",'[1]Access-Out'!G23)</f>
        <v>0033.212B</v>
      </c>
      <c r="E23" s="52" t="str">
        <f>+'[1]Access-Out'!F23</f>
        <v>PROGRAMA DE GESTAO E MANUTENCAO DO PODER JUDICIARIO</v>
      </c>
      <c r="F23" s="52" t="str">
        <f>+'[1]Access-Out'!H23</f>
        <v>BENEFICIOS OBRIGATORIOS AOS SERVIDORES CIVIS, EMPREGADOS, MI</v>
      </c>
      <c r="G23" s="51" t="str">
        <f>IF('[1]Access-Out'!I23="1","F","S")</f>
        <v>F</v>
      </c>
      <c r="H23" s="51" t="str">
        <f>+'[1]Access-Out'!J23</f>
        <v>1000</v>
      </c>
      <c r="I23" s="52" t="str">
        <f>+'[1]Access-Out'!K23</f>
        <v>RECURSOS LIVRES DA UNIAO</v>
      </c>
      <c r="J23" s="51" t="str">
        <f>+'[1]Access-Out'!L23</f>
        <v>3</v>
      </c>
      <c r="K23" s="56"/>
      <c r="L23" s="56"/>
      <c r="M23" s="56"/>
      <c r="N23" s="54">
        <f t="shared" si="3"/>
        <v>0</v>
      </c>
      <c r="O23" s="56">
        <v>0</v>
      </c>
      <c r="P23" s="56">
        <f>+'[1]Access-Out'!M23</f>
        <v>6887807.4100000001</v>
      </c>
      <c r="Q23" s="56">
        <v>0</v>
      </c>
      <c r="R23" s="56">
        <f t="shared" si="4"/>
        <v>6887807.4100000001</v>
      </c>
      <c r="S23" s="56">
        <f>+'[1]Access-Out'!N23</f>
        <v>6887807.4100000001</v>
      </c>
      <c r="T23" s="57">
        <f t="shared" si="0"/>
        <v>1</v>
      </c>
      <c r="U23" s="56">
        <f>'[1]Access-Out'!O23</f>
        <v>5701442.0800000001</v>
      </c>
      <c r="V23" s="57">
        <f t="shared" si="1"/>
        <v>0.82775863792625992</v>
      </c>
      <c r="W23" s="56">
        <f>'[1]Access-Out'!P23</f>
        <v>5701442.0800000001</v>
      </c>
      <c r="X23" s="57">
        <f t="shared" si="2"/>
        <v>0.82775863792625992</v>
      </c>
    </row>
    <row r="24" spans="1:26" ht="28.5" customHeight="1" x14ac:dyDescent="0.2">
      <c r="A24" s="51" t="str">
        <f>+'[1]Access-Out'!A24</f>
        <v>12101</v>
      </c>
      <c r="B24" s="52" t="str">
        <f>+'[1]Access-Out'!B24</f>
        <v>JUSTICA FEDERAL DE PRIMEIRO GRAU</v>
      </c>
      <c r="C24" s="51" t="str">
        <f>+CONCATENATE('[1]Access-Out'!C24,".",'[1]Access-Out'!D24)</f>
        <v>02.846</v>
      </c>
      <c r="D24" s="51" t="str">
        <f>+CONCATENATE('[1]Access-Out'!E24,".",'[1]Access-Out'!G24)</f>
        <v>0033.09HB</v>
      </c>
      <c r="E24" s="52" t="str">
        <f>+'[1]Access-Out'!F24</f>
        <v>PROGRAMA DE GESTAO E MANUTENCAO DO PODER JUDICIARIO</v>
      </c>
      <c r="F24" s="52" t="str">
        <f>+'[1]Access-Out'!H24</f>
        <v>CONTRIBUICAO DA UNIAO, DE SUAS AUTARQUIAS E FUNDACOES PARA O</v>
      </c>
      <c r="G24" s="51" t="str">
        <f>IF('[1]Access-Out'!I24="1","F","S")</f>
        <v>F</v>
      </c>
      <c r="H24" s="51" t="str">
        <f>+'[1]Access-Out'!J24</f>
        <v>1000</v>
      </c>
      <c r="I24" s="52" t="str">
        <f>+'[1]Access-Out'!K24</f>
        <v>RECURSOS LIVRES DA UNIAO</v>
      </c>
      <c r="J24" s="51" t="str">
        <f>+'[1]Access-Out'!L24</f>
        <v>1</v>
      </c>
      <c r="K24" s="56"/>
      <c r="L24" s="56"/>
      <c r="M24" s="56"/>
      <c r="N24" s="54">
        <f t="shared" si="3"/>
        <v>0</v>
      </c>
      <c r="O24" s="56">
        <v>0</v>
      </c>
      <c r="P24" s="56">
        <f>+'[1]Access-Out'!M24</f>
        <v>13010892.84</v>
      </c>
      <c r="Q24" s="56">
        <v>0</v>
      </c>
      <c r="R24" s="56">
        <f t="shared" si="4"/>
        <v>13010892.84</v>
      </c>
      <c r="S24" s="56">
        <f>+'[1]Access-Out'!N24</f>
        <v>13010892.84</v>
      </c>
      <c r="T24" s="57">
        <f t="shared" si="0"/>
        <v>1</v>
      </c>
      <c r="U24" s="56">
        <f>'[1]Access-Out'!O24</f>
        <v>13010892.84</v>
      </c>
      <c r="V24" s="57">
        <f t="shared" si="1"/>
        <v>1</v>
      </c>
      <c r="W24" s="56">
        <f>'[1]Access-Out'!P24</f>
        <v>13010892.84</v>
      </c>
      <c r="X24" s="57">
        <f t="shared" si="2"/>
        <v>1</v>
      </c>
    </row>
    <row r="25" spans="1:26" ht="28.5" customHeight="1" x14ac:dyDescent="0.2">
      <c r="A25" s="51" t="str">
        <f>+'[1]Access-Out'!A25</f>
        <v>12101</v>
      </c>
      <c r="B25" s="52" t="str">
        <f>+'[1]Access-Out'!B25</f>
        <v>JUSTICA FEDERAL DE PRIMEIRO GRAU</v>
      </c>
      <c r="C25" s="51" t="str">
        <f>+CONCATENATE('[1]Access-Out'!C25,".",'[1]Access-Out'!D25)</f>
        <v>09.272</v>
      </c>
      <c r="D25" s="51" t="str">
        <f>+CONCATENATE('[1]Access-Out'!E25,".",'[1]Access-Out'!G25)</f>
        <v>0033.0181</v>
      </c>
      <c r="E25" s="52" t="str">
        <f>+'[1]Access-Out'!F25</f>
        <v>PROGRAMA DE GESTAO E MANUTENCAO DO PODER JUDICIARIO</v>
      </c>
      <c r="F25" s="52" t="str">
        <f>+'[1]Access-Out'!H25</f>
        <v>APOSENTADORIAS E PENSOES CIVIS DA UNIAO</v>
      </c>
      <c r="G25" s="51" t="str">
        <f>IF('[1]Access-Out'!I25="1","F","S")</f>
        <v>S</v>
      </c>
      <c r="H25" s="51" t="str">
        <f>+'[1]Access-Out'!J25</f>
        <v>1056</v>
      </c>
      <c r="I25" s="52" t="str">
        <f>+'[1]Access-Out'!K25</f>
        <v>BENEFICIOS DO RPPS DA UNIAO</v>
      </c>
      <c r="J25" s="51" t="str">
        <f>+'[1]Access-Out'!L25</f>
        <v>1</v>
      </c>
      <c r="K25" s="56"/>
      <c r="L25" s="56"/>
      <c r="M25" s="56"/>
      <c r="N25" s="54">
        <f t="shared" si="3"/>
        <v>0</v>
      </c>
      <c r="O25" s="56">
        <v>0</v>
      </c>
      <c r="P25" s="56">
        <f>+'[1]Access-Out'!M25</f>
        <v>19446470.780000001</v>
      </c>
      <c r="Q25" s="56">
        <v>0</v>
      </c>
      <c r="R25" s="56">
        <f t="shared" si="4"/>
        <v>19446470.780000001</v>
      </c>
      <c r="S25" s="56">
        <f>+'[1]Access-Out'!N25</f>
        <v>19434103.75</v>
      </c>
      <c r="T25" s="57">
        <f t="shared" si="0"/>
        <v>0.99936404758786768</v>
      </c>
      <c r="U25" s="56">
        <f>'[1]Access-Out'!O25</f>
        <v>19434103.75</v>
      </c>
      <c r="V25" s="57">
        <f t="shared" si="1"/>
        <v>0.99936404758786768</v>
      </c>
      <c r="W25" s="56">
        <f>'[1]Access-Out'!P25</f>
        <v>19110276.710000001</v>
      </c>
      <c r="X25" s="57">
        <f t="shared" si="2"/>
        <v>0.98271182088496156</v>
      </c>
    </row>
    <row r="26" spans="1:26" ht="28.5" customHeight="1" x14ac:dyDescent="0.2">
      <c r="A26" s="51" t="str">
        <f>+'[1]Access-Out'!A26</f>
        <v>12101</v>
      </c>
      <c r="B26" s="52" t="str">
        <f>+'[1]Access-Out'!B26</f>
        <v>JUSTICA FEDERAL DE PRIMEIRO GRAU</v>
      </c>
      <c r="C26" s="51" t="str">
        <f>+CONCATENATE('[1]Access-Out'!C26,".",'[1]Access-Out'!D26)</f>
        <v>28.846</v>
      </c>
      <c r="D26" s="51" t="str">
        <f>+CONCATENATE('[1]Access-Out'!E26,".",'[1]Access-Out'!G26)</f>
        <v>0909.00S6</v>
      </c>
      <c r="E26" s="52" t="str">
        <f>+'[1]Access-Out'!F26</f>
        <v>OPERACOES ESPECIAIS: OUTROS ENCARGOS ESPECIAIS</v>
      </c>
      <c r="F26" s="52" t="str">
        <f>+'[1]Access-Out'!H26</f>
        <v>BENEFICIO ESPECIAL - LEI N. 12.618, DE 2012</v>
      </c>
      <c r="G26" s="51" t="str">
        <f>IF('[1]Access-Out'!I26="1","F","S")</f>
        <v>F</v>
      </c>
      <c r="H26" s="51" t="str">
        <f>+'[1]Access-Out'!J26</f>
        <v>1000</v>
      </c>
      <c r="I26" s="52" t="str">
        <f>+'[1]Access-Out'!K26</f>
        <v>RECURSOS LIVRES DA UNIAO</v>
      </c>
      <c r="J26" s="51" t="str">
        <f>+'[1]Access-Out'!L26</f>
        <v>1</v>
      </c>
      <c r="K26" s="56"/>
      <c r="L26" s="56"/>
      <c r="M26" s="56"/>
      <c r="N26" s="54">
        <f t="shared" si="3"/>
        <v>0</v>
      </c>
      <c r="O26" s="56">
        <v>0</v>
      </c>
      <c r="P26" s="56">
        <f>+'[1]Access-Out'!M26</f>
        <v>185499</v>
      </c>
      <c r="Q26" s="56">
        <v>0</v>
      </c>
      <c r="R26" s="56">
        <f t="shared" si="4"/>
        <v>185499</v>
      </c>
      <c r="S26" s="56">
        <f>+'[1]Access-Out'!N26</f>
        <v>185499</v>
      </c>
      <c r="T26" s="57">
        <f t="shared" si="0"/>
        <v>1</v>
      </c>
      <c r="U26" s="56">
        <f>'[1]Access-Out'!O26</f>
        <v>185499</v>
      </c>
      <c r="V26" s="57">
        <f t="shared" si="1"/>
        <v>1</v>
      </c>
      <c r="W26" s="56">
        <f>'[1]Access-Out'!P26</f>
        <v>185499</v>
      </c>
      <c r="X26" s="57">
        <f t="shared" si="2"/>
        <v>1</v>
      </c>
    </row>
    <row r="27" spans="1:26" ht="28.5" customHeight="1" thickBot="1" x14ac:dyDescent="0.25">
      <c r="A27" s="51" t="str">
        <f>+'[1]Access-Out'!A27</f>
        <v>33201</v>
      </c>
      <c r="B27" s="52" t="str">
        <f>+'[1]Access-Out'!B27</f>
        <v>INSTITUTO NACIONAL DO SEGURO SOCIAL</v>
      </c>
      <c r="C27" s="51" t="str">
        <f>+CONCATENATE('[1]Access-Out'!C27,".",'[1]Access-Out'!D27)</f>
        <v>28.846</v>
      </c>
      <c r="D27" s="51" t="str">
        <f>+CONCATENATE('[1]Access-Out'!E27,".",'[1]Access-Out'!G27)</f>
        <v>0901.00SA</v>
      </c>
      <c r="E27" s="52" t="str">
        <f>+'[1]Access-Out'!F27</f>
        <v>OPERACOES ESPECIAIS: CUMPRIMENTO DE SENTENCAS JUDICIAIS</v>
      </c>
      <c r="F27" s="52" t="str">
        <f>+'[1]Access-Out'!H27</f>
        <v>PAGAMENTO DE HONORARIOS PERICIAIS NAS ACOES EM QUE O INSS FI</v>
      </c>
      <c r="G27" s="51" t="str">
        <f>IF('[1]Access-Out'!I27="1","F","S")</f>
        <v>S</v>
      </c>
      <c r="H27" s="51" t="str">
        <f>+'[1]Access-Out'!J27</f>
        <v>1000</v>
      </c>
      <c r="I27" s="52" t="str">
        <f>+'[1]Access-Out'!K27</f>
        <v>RECURSOS LIVRES DA UNIAO</v>
      </c>
      <c r="J27" s="51" t="str">
        <f>+'[1]Access-Out'!L27</f>
        <v>3</v>
      </c>
      <c r="K27" s="56"/>
      <c r="L27" s="56"/>
      <c r="M27" s="56"/>
      <c r="N27" s="54">
        <f t="shared" si="3"/>
        <v>0</v>
      </c>
      <c r="O27" s="56">
        <v>0</v>
      </c>
      <c r="P27" s="56">
        <f>+'[1]Access-Out'!M27</f>
        <v>9308835</v>
      </c>
      <c r="Q27" s="56">
        <v>0</v>
      </c>
      <c r="R27" s="56">
        <f t="shared" si="4"/>
        <v>9308835</v>
      </c>
      <c r="S27" s="56">
        <f>+'[1]Access-Out'!N27</f>
        <v>9307196.6699999999</v>
      </c>
      <c r="T27" s="57">
        <f t="shared" si="0"/>
        <v>0.99982400268132365</v>
      </c>
      <c r="U27" s="56">
        <f>'[1]Access-Out'!O27</f>
        <v>9306894.5899999999</v>
      </c>
      <c r="V27" s="57">
        <f t="shared" si="1"/>
        <v>0.99979155178924106</v>
      </c>
      <c r="W27" s="56">
        <f>'[1]Access-Out'!P27</f>
        <v>8984335.6300000008</v>
      </c>
      <c r="X27" s="57">
        <f t="shared" si="2"/>
        <v>0.96514071094825515</v>
      </c>
    </row>
    <row r="28" spans="1:26" ht="28.5" customHeight="1" thickBot="1" x14ac:dyDescent="0.25">
      <c r="A28" s="18" t="s">
        <v>48</v>
      </c>
      <c r="B28" s="58"/>
      <c r="C28" s="58"/>
      <c r="D28" s="58"/>
      <c r="E28" s="58"/>
      <c r="F28" s="58"/>
      <c r="G28" s="58"/>
      <c r="H28" s="58"/>
      <c r="I28" s="58"/>
      <c r="J28" s="19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171759648.08000001</v>
      </c>
      <c r="Q28" s="60">
        <f>SUM(Q10:Q27)</f>
        <v>0</v>
      </c>
      <c r="R28" s="60">
        <f>SUM(R10:R27)</f>
        <v>171759648.08000001</v>
      </c>
      <c r="S28" s="60">
        <f>SUM(S10:S27)</f>
        <v>164348384.24999997</v>
      </c>
      <c r="T28" s="61">
        <f t="shared" si="0"/>
        <v>0.95685096055536789</v>
      </c>
      <c r="U28" s="60">
        <f>SUM(U10:U27)</f>
        <v>151701186.72</v>
      </c>
      <c r="V28" s="61">
        <f t="shared" si="1"/>
        <v>0.88321784782268864</v>
      </c>
      <c r="W28" s="60">
        <f>SUM(W10:W27)</f>
        <v>149129450.87</v>
      </c>
      <c r="X28" s="61">
        <f t="shared" si="2"/>
        <v>0.86824497218660113</v>
      </c>
    </row>
    <row r="29" spans="1:26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6" x14ac:dyDescent="0.2">
      <c r="A30" s="2" t="s">
        <v>50</v>
      </c>
      <c r="B30" s="6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6" ht="15.95" customHeight="1" x14ac:dyDescent="0.2"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1:26" x14ac:dyDescent="0.2">
      <c r="N32" s="67"/>
      <c r="O32" s="65"/>
      <c r="P32" s="66"/>
      <c r="Q32" s="66"/>
      <c r="R32" s="66"/>
      <c r="S32" s="66"/>
      <c r="T32" s="66"/>
      <c r="U32" s="66"/>
      <c r="V32" s="66"/>
      <c r="W32" s="66"/>
      <c r="X32" s="67"/>
      <c r="Y32" s="64"/>
      <c r="Z32" s="64"/>
    </row>
    <row r="33" spans="14:26" x14ac:dyDescent="0.2"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4"/>
      <c r="Z33" s="64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2024-11-18T16:51:38Z</dcterms:created>
  <dcterms:modified xsi:type="dcterms:W3CDTF">2024-11-18T16:52:09Z</dcterms:modified>
</cp:coreProperties>
</file>