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2 Dezembro\Publicacao internet TRF\Anexo II\090015\"/>
    </mc:Choice>
  </mc:AlternateContent>
  <bookViews>
    <workbookView xWindow="0" yWindow="0" windowWidth="28800" windowHeight="12300"/>
  </bookViews>
  <sheets>
    <sheet name="Dez" sheetId="1" r:id="rId1"/>
  </sheets>
  <externalReferences>
    <externalReference r:id="rId2"/>
  </externalReferences>
  <definedNames>
    <definedName name="_xlnm.Print_Area" localSheetId="0">Dez!$A$1:$X$31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V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S29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1" i="1" l="1"/>
  <c r="U29" i="1"/>
  <c r="R23" i="1"/>
  <c r="X23" i="1" s="1"/>
  <c r="R12" i="1"/>
  <c r="R16" i="1"/>
  <c r="R27" i="1"/>
  <c r="W29" i="1"/>
  <c r="R20" i="1"/>
  <c r="V20" i="1" s="1"/>
  <c r="R21" i="1"/>
  <c r="V21" i="1" s="1"/>
  <c r="R25" i="1"/>
  <c r="V25" i="1" s="1"/>
  <c r="P29" i="1"/>
  <c r="X21" i="1"/>
  <c r="X25" i="1"/>
  <c r="V10" i="1"/>
  <c r="T10" i="1"/>
  <c r="R29" i="1"/>
  <c r="X10" i="1"/>
  <c r="X18" i="1"/>
  <c r="V18" i="1"/>
  <c r="T18" i="1"/>
  <c r="V22" i="1"/>
  <c r="T22" i="1"/>
  <c r="X22" i="1"/>
  <c r="X11" i="1"/>
  <c r="V11" i="1"/>
  <c r="T11" i="1"/>
  <c r="X15" i="1"/>
  <c r="V15" i="1"/>
  <c r="T15" i="1"/>
  <c r="T19" i="1"/>
  <c r="X19" i="1"/>
  <c r="V19" i="1"/>
  <c r="T23" i="1"/>
  <c r="T12" i="1"/>
  <c r="X12" i="1"/>
  <c r="V12" i="1"/>
  <c r="X16" i="1"/>
  <c r="V16" i="1"/>
  <c r="T16" i="1"/>
  <c r="V27" i="1"/>
  <c r="T27" i="1"/>
  <c r="X20" i="1"/>
  <c r="X13" i="1"/>
  <c r="V13" i="1"/>
  <c r="T13" i="1"/>
  <c r="T24" i="1"/>
  <c r="X24" i="1"/>
  <c r="V24" i="1"/>
  <c r="V28" i="1"/>
  <c r="T28" i="1"/>
  <c r="T14" i="1"/>
  <c r="T26" i="1"/>
  <c r="X17" i="1"/>
  <c r="V14" i="1"/>
  <c r="V26" i="1"/>
  <c r="T17" i="1"/>
  <c r="T25" i="1" l="1"/>
  <c r="T20" i="1"/>
  <c r="V23" i="1"/>
  <c r="T21" i="1"/>
  <c r="V29" i="1"/>
  <c r="T29" i="1"/>
  <c r="X2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<sst xmlns="http://schemas.openxmlformats.org/spreadsheetml/2006/main" count="55" uniqueCount="51">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</sst>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  <xf numFmtId="0" fontId="2" fillId="0" borderId="0" xfId="1" applyFont="1"/>
    <xf numFmtId="0" fontId="2" fillId="0" borderId="0" xfId="1" applyFont="1" applyAlignment="1">
      <alignment vertical="center"/>
    </xf>
  </cellXfs>
  <cellStyles count="7">
    <cellStyle name="Normal" xfId="0" builtinId="0"/>
    <cellStyle name="Normal 10" xfId="1"/>
    <cellStyle name="Normal 2 8 2 2" xfId="3"/>
    <cellStyle name="Porcentagem 11 2" xfId="2"/>
    <cellStyle name="Porcentagem 2 2 2" xfId="4"/>
    <cellStyle name="Vírgula 2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Out"/>
      <sheetName val="Access-Out"/>
      <sheetName val="Nov"/>
      <sheetName val="Access-Nov"/>
      <sheetName val="Dez"/>
      <sheetName val="Access-Dez"/>
      <sheetName val="Set"/>
      <sheetName val="Access-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2406477</v>
          </cell>
          <cell r="N10">
            <v>2203829.81</v>
          </cell>
          <cell r="O10">
            <v>2187586.6</v>
          </cell>
          <cell r="P10">
            <v>2112368.33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3513608</v>
          </cell>
          <cell r="N11">
            <v>3513607.02</v>
          </cell>
          <cell r="O11">
            <v>1939700.94</v>
          </cell>
          <cell r="P11">
            <v>1857088.64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18131965.149999999</v>
          </cell>
          <cell r="N12">
            <v>18119056.780000001</v>
          </cell>
          <cell r="O12">
            <v>17642949.670000002</v>
          </cell>
          <cell r="P12">
            <v>17407735.02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3000</v>
          </cell>
          <cell r="K14" t="str">
            <v>RECURSOS LIVRES DA UNIAO</v>
          </cell>
          <cell r="L14" t="str">
            <v>4</v>
          </cell>
          <cell r="M14">
            <v>3403105</v>
          </cell>
          <cell r="N14">
            <v>3403105</v>
          </cell>
          <cell r="O14">
            <v>3403105</v>
          </cell>
          <cell r="P14">
            <v>3403105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3000</v>
          </cell>
          <cell r="K15" t="str">
            <v>RECURSOS LIVRES DA UNIAO</v>
          </cell>
          <cell r="L15" t="str">
            <v>3</v>
          </cell>
          <cell r="M15">
            <v>1319792.8600000001</v>
          </cell>
          <cell r="N15">
            <v>1319792.8600000001</v>
          </cell>
          <cell r="O15">
            <v>430836.36</v>
          </cell>
          <cell r="P15">
            <v>425990.71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103F</v>
          </cell>
          <cell r="H16" t="str">
            <v>CONSTRUCAO DO EDIFICIO-ANEXO DA JUSTICA FEDERAL EM CAMPO GRA</v>
          </cell>
          <cell r="I16" t="str">
            <v>1</v>
          </cell>
          <cell r="J16" t="str">
            <v>3000</v>
          </cell>
          <cell r="K16" t="str">
            <v>RECURSOS LIVRES DA UNIAO</v>
          </cell>
          <cell r="L16" t="str">
            <v>4</v>
          </cell>
          <cell r="M16">
            <v>1150000</v>
          </cell>
          <cell r="N16">
            <v>1150000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1J08</v>
          </cell>
          <cell r="H17" t="str">
            <v>CONSTRUCAO DE EDIFICIO-SEDE DA JUSTICA FEDERAL EM NAVIRAI -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20TP</v>
          </cell>
          <cell r="H18" t="str">
            <v>ATIVOS CIVIS DA UNIAO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104577807.23</v>
          </cell>
          <cell r="N18">
            <v>104577807.20999999</v>
          </cell>
          <cell r="O18">
            <v>104263852.06</v>
          </cell>
          <cell r="P18">
            <v>102629858.72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216H</v>
          </cell>
          <cell r="H19" t="str">
            <v>AJUDA DE CUSTO PARA MORADIA OU AUXILIO-MORADIA A AGENTES PUB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159581</v>
          </cell>
          <cell r="N19">
            <v>159581</v>
          </cell>
          <cell r="O19">
            <v>152924.01</v>
          </cell>
          <cell r="P19">
            <v>152924.01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219Z</v>
          </cell>
          <cell r="H20" t="str">
            <v>CONSERVACAO E RECUPERACAO DE ATIVOS DE INFRAESTRUTURA DA UNI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4</v>
          </cell>
          <cell r="M20">
            <v>1308134</v>
          </cell>
          <cell r="N20">
            <v>1306623.1399999999</v>
          </cell>
          <cell r="O20">
            <v>263043.59000000003</v>
          </cell>
          <cell r="P20">
            <v>257380.75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4</v>
          </cell>
          <cell r="M21">
            <v>75000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7445741.4000000004</v>
          </cell>
          <cell r="N22">
            <v>7445740.4699999997</v>
          </cell>
          <cell r="O22">
            <v>6567691.5800000001</v>
          </cell>
          <cell r="P22">
            <v>6492997.6399999997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6921954.8899999997</v>
          </cell>
          <cell r="N23">
            <v>6854079.1500000004</v>
          </cell>
          <cell r="O23">
            <v>6854079.1500000004</v>
          </cell>
          <cell r="P23">
            <v>6854079.1500000004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17057004.079999998</v>
          </cell>
          <cell r="N24">
            <v>17057004.079999998</v>
          </cell>
          <cell r="O24">
            <v>17056004.079999998</v>
          </cell>
          <cell r="P24">
            <v>17056004.079999998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1000</v>
          </cell>
          <cell r="K25" t="str">
            <v>RECURSOS LIVRES DA UNIAO</v>
          </cell>
          <cell r="L25" t="str">
            <v>1</v>
          </cell>
          <cell r="M25">
            <v>1924695.92</v>
          </cell>
          <cell r="N25">
            <v>1924695.92</v>
          </cell>
          <cell r="O25">
            <v>1924695.92</v>
          </cell>
          <cell r="P25">
            <v>1700387.72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1056</v>
          </cell>
          <cell r="K26" t="str">
            <v>BENEFICIOS DO RPPS DA UNIAO</v>
          </cell>
          <cell r="L26" t="str">
            <v>1</v>
          </cell>
          <cell r="M26">
            <v>22436653.32</v>
          </cell>
          <cell r="N26">
            <v>22436653.32</v>
          </cell>
          <cell r="O26">
            <v>22436653.32</v>
          </cell>
          <cell r="P26">
            <v>22436653.32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00S6</v>
          </cell>
          <cell r="H27" t="str">
            <v>BENEFICIO ESPECIAL - LEI N. 12.618, DE 2012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1</v>
          </cell>
          <cell r="M27">
            <v>241148.7</v>
          </cell>
          <cell r="N27">
            <v>241148.7</v>
          </cell>
          <cell r="O27">
            <v>241148.7</v>
          </cell>
          <cell r="P27">
            <v>241148.7</v>
          </cell>
        </row>
        <row r="28">
          <cell r="A28" t="str">
            <v>33201</v>
          </cell>
          <cell r="B28" t="str">
            <v>INSTITUTO NACIONAL DO SEGURO SOCIAL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00SA</v>
          </cell>
          <cell r="H28" t="str">
            <v>PAGAMENTO DE HONORARIOS PERICIAIS NAS ACOES EM QUE O INSS FI</v>
          </cell>
          <cell r="I28" t="str">
            <v>2</v>
          </cell>
          <cell r="J28" t="str">
            <v>1000</v>
          </cell>
          <cell r="K28" t="str">
            <v>RECURSOS LIVRES DA UNIAO</v>
          </cell>
          <cell r="L28" t="str">
            <v>3</v>
          </cell>
          <cell r="M28">
            <v>12381943</v>
          </cell>
          <cell r="N28">
            <v>12053492.76</v>
          </cell>
          <cell r="O28">
            <v>11859843.25</v>
          </cell>
          <cell r="P28">
            <v>11311314.4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tabSelected="1" view="pageBreakPreview" zoomScale="80" zoomScaleNormal="70" zoomScaleSheetLayoutView="80" workbookViewId="0">
      <selection activeCell="A7" sqref="A7:J7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45627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+'[1]Access-Dez'!A10</f>
        <v>12101</v>
      </c>
      <c r="B10" s="41" t="str">
        <f>+'[1]Access-Dez'!B10</f>
        <v>JUSTICA FEDERAL DE PRIMEIRO GRAU</v>
      </c>
      <c r="C10" s="42" t="str">
        <f>+CONCATENATE('[1]Access-Dez'!C10,".",'[1]Access-Dez'!D10)</f>
        <v>02.061</v>
      </c>
      <c r="D10" s="42" t="str">
        <f>+CONCATENATE('[1]Access-Dez'!E10,".",'[1]Access-Dez'!G10)</f>
        <v>0033.4224</v>
      </c>
      <c r="E10" s="43" t="str">
        <f>+'[1]Access-Dez'!F10</f>
        <v>PROGRAMA DE GESTAO E MANUTENCAO DO PODER JUDICIARIO</v>
      </c>
      <c r="F10" s="44" t="str">
        <f>+'[1]Access-Dez'!H10</f>
        <v>ASSISTENCIA JURIDICA A PESSOAS CARENTES</v>
      </c>
      <c r="G10" s="41" t="str">
        <f>IF('[1]Access-Dez'!I10="1","F","S")</f>
        <v>F</v>
      </c>
      <c r="H10" s="41" t="str">
        <f>+'[1]Access-Dez'!J10</f>
        <v>1000</v>
      </c>
      <c r="I10" s="45" t="str">
        <f>+'[1]Access-Dez'!K10</f>
        <v>RECURSOS LIVRES DA UNIAO</v>
      </c>
      <c r="J10" s="41" t="str">
        <f>+'[1]Access-Dez'!L10</f>
        <v>3</v>
      </c>
      <c r="K10" s="46"/>
      <c r="L10" s="47"/>
      <c r="M10" s="47"/>
      <c r="N10" s="48">
        <f t="shared" ref="N10:N28" si="0">K10+L10-M10</f>
        <v>0</v>
      </c>
      <c r="O10" s="46">
        <v>0</v>
      </c>
      <c r="P10" s="49">
        <f>+'[1]Access-Dez'!M10</f>
        <v>2406477</v>
      </c>
      <c r="Q10" s="49">
        <v>0</v>
      </c>
      <c r="R10" s="49">
        <f t="shared" ref="R10:R28" si="1">N10-O10+P10+Q10</f>
        <v>2406477</v>
      </c>
      <c r="S10" s="49">
        <f>+'[1]Access-Dez'!N10</f>
        <v>2203829.81</v>
      </c>
      <c r="T10" s="50">
        <f t="shared" ref="T10:T29" si="2">IF(R10&gt;0,S10/R10,0)</f>
        <v>0.91579093006083168</v>
      </c>
      <c r="U10" s="49">
        <f>'[1]Access-Dez'!O10</f>
        <v>2187586.6</v>
      </c>
      <c r="V10" s="50">
        <f t="shared" ref="V10:V29" si="3">IF(R10&gt;0,U10/R10,0)</f>
        <v>0.90904114188500451</v>
      </c>
      <c r="W10" s="49">
        <f>'[1]Access-Dez'!P10</f>
        <v>2112368.33</v>
      </c>
      <c r="X10" s="50">
        <f t="shared" ref="X10:X29" si="4">IF(R10&gt;0,W10/R10,0)</f>
        <v>0.87778454977961562</v>
      </c>
    </row>
    <row r="11" spans="1:24" ht="28.5" customHeight="1" x14ac:dyDescent="0.2">
      <c r="A11" s="51" t="str">
        <f>+'[1]Access-Dez'!A11</f>
        <v>12101</v>
      </c>
      <c r="B11" s="52" t="str">
        <f>+'[1]Access-Dez'!B11</f>
        <v>JUSTICA FEDERAL DE PRIMEIRO GRAU</v>
      </c>
      <c r="C11" s="51" t="str">
        <f>+CONCATENATE('[1]Access-Dez'!C11,".",'[1]Access-Dez'!D11)</f>
        <v>02.061</v>
      </c>
      <c r="D11" s="51" t="str">
        <f>+CONCATENATE('[1]Access-Dez'!E11,".",'[1]Access-Dez'!G11)</f>
        <v>0033.4257</v>
      </c>
      <c r="E11" s="52" t="str">
        <f>+'[1]Access-Dez'!F11</f>
        <v>PROGRAMA DE GESTAO E MANUTENCAO DO PODER JUDICIARIO</v>
      </c>
      <c r="F11" s="53" t="str">
        <f>+'[1]Access-Dez'!H11</f>
        <v>JULGAMENTO DE CAUSAS NA JUSTICA FEDERAL</v>
      </c>
      <c r="G11" s="51" t="str">
        <f>IF('[1]Access-Dez'!I11="1","F","S")</f>
        <v>F</v>
      </c>
      <c r="H11" s="51" t="str">
        <f>+'[1]Access-Dez'!J11</f>
        <v>1000</v>
      </c>
      <c r="I11" s="52" t="str">
        <f>+'[1]Access-Dez'!K11</f>
        <v>RECURSOS LIVRES DA UNIAO</v>
      </c>
      <c r="J11" s="51" t="str">
        <f>+'[1]Access-Dez'!L11</f>
        <v>4</v>
      </c>
      <c r="K11" s="54"/>
      <c r="L11" s="54"/>
      <c r="M11" s="54"/>
      <c r="N11" s="55">
        <f t="shared" si="0"/>
        <v>0</v>
      </c>
      <c r="O11" s="54">
        <v>0</v>
      </c>
      <c r="P11" s="56">
        <f>+'[1]Access-Dez'!M11</f>
        <v>3513608</v>
      </c>
      <c r="Q11" s="56">
        <v>0</v>
      </c>
      <c r="R11" s="56">
        <f t="shared" si="1"/>
        <v>3513608</v>
      </c>
      <c r="S11" s="56">
        <f>+'[1]Access-Dez'!N11</f>
        <v>3513607.02</v>
      </c>
      <c r="T11" s="57">
        <f t="shared" si="2"/>
        <v>0.99999972108442381</v>
      </c>
      <c r="U11" s="56">
        <f>'[1]Access-Dez'!O11</f>
        <v>1939700.94</v>
      </c>
      <c r="V11" s="57">
        <f t="shared" si="3"/>
        <v>0.55205388307403669</v>
      </c>
      <c r="W11" s="56">
        <f>'[1]Access-Dez'!P11</f>
        <v>1857088.64</v>
      </c>
      <c r="X11" s="57">
        <f t="shared" si="4"/>
        <v>0.52854178383018247</v>
      </c>
    </row>
    <row r="12" spans="1:24" ht="28.5" customHeight="1" x14ac:dyDescent="0.2">
      <c r="A12" s="51" t="str">
        <f>+'[1]Access-Dez'!A12</f>
        <v>12101</v>
      </c>
      <c r="B12" s="52" t="str">
        <f>+'[1]Access-Dez'!B12</f>
        <v>JUSTICA FEDERAL DE PRIMEIRO GRAU</v>
      </c>
      <c r="C12" s="51" t="str">
        <f>+CONCATENATE('[1]Access-Dez'!C12,".",'[1]Access-Dez'!D12)</f>
        <v>02.061</v>
      </c>
      <c r="D12" s="51" t="str">
        <f>+CONCATENATE('[1]Access-Dez'!E12,".",'[1]Access-Dez'!G12)</f>
        <v>0033.4257</v>
      </c>
      <c r="E12" s="52" t="str">
        <f>+'[1]Access-Dez'!F12</f>
        <v>PROGRAMA DE GESTAO E MANUTENCAO DO PODER JUDICIARIO</v>
      </c>
      <c r="F12" s="52" t="str">
        <f>+'[1]Access-Dez'!H12</f>
        <v>JULGAMENTO DE CAUSAS NA JUSTICA FEDERAL</v>
      </c>
      <c r="G12" s="51" t="str">
        <f>IF('[1]Access-Dez'!I12="1","F","S")</f>
        <v>F</v>
      </c>
      <c r="H12" s="51" t="str">
        <f>+'[1]Access-Dez'!J12</f>
        <v>1000</v>
      </c>
      <c r="I12" s="52" t="str">
        <f>+'[1]Access-Dez'!K12</f>
        <v>RECURSOS LIVRES DA UNIAO</v>
      </c>
      <c r="J12" s="51" t="str">
        <f>+'[1]Access-Dez'!L12</f>
        <v>3</v>
      </c>
      <c r="K12" s="56"/>
      <c r="L12" s="56"/>
      <c r="M12" s="56"/>
      <c r="N12" s="54">
        <f t="shared" si="0"/>
        <v>0</v>
      </c>
      <c r="O12" s="56">
        <v>0</v>
      </c>
      <c r="P12" s="56">
        <f>+'[1]Access-Dez'!M12</f>
        <v>18131965.149999999</v>
      </c>
      <c r="Q12" s="56">
        <v>0</v>
      </c>
      <c r="R12" s="56">
        <f t="shared" si="1"/>
        <v>18131965.149999999</v>
      </c>
      <c r="S12" s="56">
        <f>+'[1]Access-Dez'!N12</f>
        <v>18119056.780000001</v>
      </c>
      <c r="T12" s="57">
        <f t="shared" si="2"/>
        <v>0.99928808764559107</v>
      </c>
      <c r="U12" s="56">
        <f>'[1]Access-Dez'!O12</f>
        <v>17642949.670000002</v>
      </c>
      <c r="V12" s="57">
        <f t="shared" si="3"/>
        <v>0.97303019965268367</v>
      </c>
      <c r="W12" s="56">
        <f>'[1]Access-Dez'!P12</f>
        <v>17407735.02</v>
      </c>
      <c r="X12" s="57">
        <f t="shared" si="4"/>
        <v>0.96005782473059742</v>
      </c>
    </row>
    <row r="13" spans="1:24" ht="28.5" customHeight="1" x14ac:dyDescent="0.2">
      <c r="A13" s="51" t="str">
        <f>+'[1]Access-Dez'!A13</f>
        <v>12101</v>
      </c>
      <c r="B13" s="52" t="str">
        <f>+'[1]Access-Dez'!B13</f>
        <v>JUSTICA FEDERAL DE PRIMEIRO GRAU</v>
      </c>
      <c r="C13" s="51" t="str">
        <f>+CONCATENATE('[1]Access-Dez'!C13,".",'[1]Access-Dez'!D13)</f>
        <v>02.061</v>
      </c>
      <c r="D13" s="51" t="str">
        <f>+CONCATENATE('[1]Access-Dez'!E13,".",'[1]Access-Dez'!G13)</f>
        <v>0033.4257</v>
      </c>
      <c r="E13" s="52" t="str">
        <f>+'[1]Access-Dez'!F13</f>
        <v>PROGRAMA DE GESTAO E MANUTENCAO DO PODER JUDICIARIO</v>
      </c>
      <c r="F13" s="52" t="str">
        <f>+'[1]Access-Dez'!H13</f>
        <v>JULGAMENTO DE CAUSAS NA JUSTICA FEDERAL</v>
      </c>
      <c r="G13" s="51" t="str">
        <f>IF('[1]Access-Dez'!I13="1","F","S")</f>
        <v>F</v>
      </c>
      <c r="H13" s="51" t="str">
        <f>+'[1]Access-Dez'!J13</f>
        <v>1027</v>
      </c>
      <c r="I13" s="52" t="str">
        <f>+'[1]Access-Dez'!K13</f>
        <v>SERV.AFETOS AS ATIVID.ESPECIFICAS DA JUSTICA</v>
      </c>
      <c r="J13" s="51" t="str">
        <f>+'[1]Access-Dez'!L13</f>
        <v>3</v>
      </c>
      <c r="K13" s="56"/>
      <c r="L13" s="56"/>
      <c r="M13" s="56"/>
      <c r="N13" s="54">
        <f t="shared" si="0"/>
        <v>0</v>
      </c>
      <c r="O13" s="56">
        <v>0</v>
      </c>
      <c r="P13" s="56">
        <f>+'[1]Access-Dez'!M13</f>
        <v>0</v>
      </c>
      <c r="Q13" s="56">
        <v>0</v>
      </c>
      <c r="R13" s="56">
        <f t="shared" si="1"/>
        <v>0</v>
      </c>
      <c r="S13" s="56">
        <f>+'[1]Access-Dez'!N13</f>
        <v>0</v>
      </c>
      <c r="T13" s="57">
        <f t="shared" si="2"/>
        <v>0</v>
      </c>
      <c r="U13" s="56">
        <f>'[1]Access-Dez'!O13</f>
        <v>0</v>
      </c>
      <c r="V13" s="57">
        <f t="shared" si="3"/>
        <v>0</v>
      </c>
      <c r="W13" s="56">
        <f>'[1]Access-Dez'!P13</f>
        <v>0</v>
      </c>
      <c r="X13" s="57">
        <f t="shared" si="4"/>
        <v>0</v>
      </c>
    </row>
    <row r="14" spans="1:24" ht="28.5" customHeight="1" x14ac:dyDescent="0.2">
      <c r="A14" s="51" t="str">
        <f>+'[1]Access-Dez'!A14</f>
        <v>12101</v>
      </c>
      <c r="B14" s="52" t="str">
        <f>+'[1]Access-Dez'!B14</f>
        <v>JUSTICA FEDERAL DE PRIMEIRO GRAU</v>
      </c>
      <c r="C14" s="51" t="str">
        <f>+CONCATENATE('[1]Access-Dez'!C14,".",'[1]Access-Dez'!D14)</f>
        <v>02.061</v>
      </c>
      <c r="D14" s="51" t="str">
        <f>+CONCATENATE('[1]Access-Dez'!E14,".",'[1]Access-Dez'!G14)</f>
        <v>0033.4257</v>
      </c>
      <c r="E14" s="52" t="str">
        <f>+'[1]Access-Dez'!F14</f>
        <v>PROGRAMA DE GESTAO E MANUTENCAO DO PODER JUDICIARIO</v>
      </c>
      <c r="F14" s="52" t="str">
        <f>+'[1]Access-Dez'!H14</f>
        <v>JULGAMENTO DE CAUSAS NA JUSTICA FEDERAL</v>
      </c>
      <c r="G14" s="51" t="str">
        <f>IF('[1]Access-Dez'!I14="1","F","S")</f>
        <v>F</v>
      </c>
      <c r="H14" s="51" t="str">
        <f>+'[1]Access-Dez'!J14</f>
        <v>3000</v>
      </c>
      <c r="I14" s="52" t="str">
        <f>+'[1]Access-Dez'!K14</f>
        <v>RECURSOS LIVRES DA UNIAO</v>
      </c>
      <c r="J14" s="51" t="str">
        <f>+'[1]Access-Dez'!L14</f>
        <v>4</v>
      </c>
      <c r="K14" s="56"/>
      <c r="L14" s="56"/>
      <c r="M14" s="56"/>
      <c r="N14" s="54">
        <f t="shared" si="0"/>
        <v>0</v>
      </c>
      <c r="O14" s="56">
        <v>0</v>
      </c>
      <c r="P14" s="56">
        <f>+'[1]Access-Dez'!M14</f>
        <v>3403105</v>
      </c>
      <c r="Q14" s="56">
        <v>0</v>
      </c>
      <c r="R14" s="56">
        <f t="shared" si="1"/>
        <v>3403105</v>
      </c>
      <c r="S14" s="56">
        <f>+'[1]Access-Dez'!N14</f>
        <v>3403105</v>
      </c>
      <c r="T14" s="57">
        <f t="shared" si="2"/>
        <v>1</v>
      </c>
      <c r="U14" s="56">
        <f>'[1]Access-Dez'!O14</f>
        <v>3403105</v>
      </c>
      <c r="V14" s="57">
        <f t="shared" si="3"/>
        <v>1</v>
      </c>
      <c r="W14" s="56">
        <f>'[1]Access-Dez'!P14</f>
        <v>3403105</v>
      </c>
      <c r="X14" s="57">
        <f t="shared" si="4"/>
        <v>1</v>
      </c>
    </row>
    <row r="15" spans="1:24" ht="28.5" customHeight="1" x14ac:dyDescent="0.2">
      <c r="A15" s="51" t="str">
        <f>+'[1]Access-Dez'!A15</f>
        <v>12101</v>
      </c>
      <c r="B15" s="52" t="str">
        <f>+'[1]Access-Dez'!B15</f>
        <v>JUSTICA FEDERAL DE PRIMEIRO GRAU</v>
      </c>
      <c r="C15" s="51" t="str">
        <f>+CONCATENATE('[1]Access-Dez'!C15,".",'[1]Access-Dez'!D15)</f>
        <v>02.061</v>
      </c>
      <c r="D15" s="51" t="str">
        <f>+CONCATENATE('[1]Access-Dez'!E15,".",'[1]Access-Dez'!G15)</f>
        <v>0033.4257</v>
      </c>
      <c r="E15" s="52" t="str">
        <f>+'[1]Access-Dez'!F15</f>
        <v>PROGRAMA DE GESTAO E MANUTENCAO DO PODER JUDICIARIO</v>
      </c>
      <c r="F15" s="52" t="str">
        <f>+'[1]Access-Dez'!H15</f>
        <v>JULGAMENTO DE CAUSAS NA JUSTICA FEDERAL</v>
      </c>
      <c r="G15" s="51" t="str">
        <f>IF('[1]Access-Dez'!I15="1","F","S")</f>
        <v>F</v>
      </c>
      <c r="H15" s="51" t="str">
        <f>+'[1]Access-Dez'!J15</f>
        <v>3000</v>
      </c>
      <c r="I15" s="52" t="str">
        <f>+'[1]Access-Dez'!K15</f>
        <v>RECURSOS LIVRES DA UNIAO</v>
      </c>
      <c r="J15" s="51" t="str">
        <f>+'[1]Access-Dez'!L15</f>
        <v>3</v>
      </c>
      <c r="K15" s="54"/>
      <c r="L15" s="54"/>
      <c r="M15" s="54"/>
      <c r="N15" s="54">
        <f t="shared" si="0"/>
        <v>0</v>
      </c>
      <c r="O15" s="54">
        <v>0</v>
      </c>
      <c r="P15" s="56">
        <f>+'[1]Access-Dez'!M15</f>
        <v>1319792.8600000001</v>
      </c>
      <c r="Q15" s="56">
        <v>0</v>
      </c>
      <c r="R15" s="56">
        <f t="shared" si="1"/>
        <v>1319792.8600000001</v>
      </c>
      <c r="S15" s="56">
        <f>+'[1]Access-Dez'!N15</f>
        <v>1319792.8600000001</v>
      </c>
      <c r="T15" s="57">
        <f t="shared" si="2"/>
        <v>1</v>
      </c>
      <c r="U15" s="56">
        <f>'[1]Access-Dez'!O15</f>
        <v>430836.36</v>
      </c>
      <c r="V15" s="57">
        <f t="shared" si="3"/>
        <v>0.326442408545838</v>
      </c>
      <c r="W15" s="56">
        <f>'[1]Access-Dez'!P15</f>
        <v>425990.71</v>
      </c>
      <c r="X15" s="57">
        <f t="shared" si="4"/>
        <v>0.32277088542515681</v>
      </c>
    </row>
    <row r="16" spans="1:24" ht="28.5" customHeight="1" x14ac:dyDescent="0.2">
      <c r="A16" s="51" t="str">
        <f>+'[1]Access-Dez'!A16</f>
        <v>12101</v>
      </c>
      <c r="B16" s="52" t="str">
        <f>+'[1]Access-Dez'!B16</f>
        <v>JUSTICA FEDERAL DE PRIMEIRO GRAU</v>
      </c>
      <c r="C16" s="51" t="str">
        <f>+CONCATENATE('[1]Access-Dez'!C16,".",'[1]Access-Dez'!D16)</f>
        <v>02.122</v>
      </c>
      <c r="D16" s="51" t="str">
        <f>+CONCATENATE('[1]Access-Dez'!E16,".",'[1]Access-Dez'!G16)</f>
        <v>0033.103F</v>
      </c>
      <c r="E16" s="52" t="str">
        <f>+'[1]Access-Dez'!F16</f>
        <v>PROGRAMA DE GESTAO E MANUTENCAO DO PODER JUDICIARIO</v>
      </c>
      <c r="F16" s="52" t="str">
        <f>+'[1]Access-Dez'!H16</f>
        <v>CONSTRUCAO DO EDIFICIO-ANEXO DA JUSTICA FEDERAL EM CAMPO GRA</v>
      </c>
      <c r="G16" s="51" t="str">
        <f>IF('[1]Access-Dez'!I16="1","F","S")</f>
        <v>F</v>
      </c>
      <c r="H16" s="51" t="str">
        <f>+'[1]Access-Dez'!J16</f>
        <v>3000</v>
      </c>
      <c r="I16" s="52" t="str">
        <f>+'[1]Access-Dez'!K16</f>
        <v>RECURSOS LIVRES DA UNIAO</v>
      </c>
      <c r="J16" s="51" t="str">
        <f>+'[1]Access-Dez'!L16</f>
        <v>4</v>
      </c>
      <c r="K16" s="56"/>
      <c r="L16" s="56"/>
      <c r="M16" s="56"/>
      <c r="N16" s="54">
        <f t="shared" si="0"/>
        <v>0</v>
      </c>
      <c r="O16" s="56">
        <v>0</v>
      </c>
      <c r="P16" s="56">
        <f>+'[1]Access-Dez'!M16</f>
        <v>1150000</v>
      </c>
      <c r="Q16" s="56">
        <v>0</v>
      </c>
      <c r="R16" s="56">
        <f t="shared" si="1"/>
        <v>1150000</v>
      </c>
      <c r="S16" s="56">
        <f>+'[1]Access-Dez'!N16</f>
        <v>1150000</v>
      </c>
      <c r="T16" s="57">
        <f t="shared" si="2"/>
        <v>1</v>
      </c>
      <c r="U16" s="56">
        <f>'[1]Access-Dez'!O16</f>
        <v>0</v>
      </c>
      <c r="V16" s="57">
        <f t="shared" si="3"/>
        <v>0</v>
      </c>
      <c r="W16" s="56">
        <f>'[1]Access-Dez'!P16</f>
        <v>0</v>
      </c>
      <c r="X16" s="57">
        <f t="shared" si="4"/>
        <v>0</v>
      </c>
    </row>
    <row r="17" spans="1:24" ht="28.5" customHeight="1" x14ac:dyDescent="0.2">
      <c r="A17" s="51" t="str">
        <f>+'[1]Access-Dez'!A17</f>
        <v>12101</v>
      </c>
      <c r="B17" s="52" t="str">
        <f>+'[1]Access-Dez'!B17</f>
        <v>JUSTICA FEDERAL DE PRIMEIRO GRAU</v>
      </c>
      <c r="C17" s="51" t="str">
        <f>+CONCATENATE('[1]Access-Dez'!C17,".",'[1]Access-Dez'!D17)</f>
        <v>02.122</v>
      </c>
      <c r="D17" s="51" t="str">
        <f>+CONCATENATE('[1]Access-Dez'!E17,".",'[1]Access-Dez'!G17)</f>
        <v>0033.1J08</v>
      </c>
      <c r="E17" s="52" t="str">
        <f>+'[1]Access-Dez'!F17</f>
        <v>PROGRAMA DE GESTAO E MANUTENCAO DO PODER JUDICIARIO</v>
      </c>
      <c r="F17" s="52" t="str">
        <f>+'[1]Access-Dez'!H17</f>
        <v>CONSTRUCAO DE EDIFICIO-SEDE DA JUSTICA FEDERAL EM NAVIRAI -</v>
      </c>
      <c r="G17" s="51" t="str">
        <f>IF('[1]Access-Dez'!I17="1","F","S")</f>
        <v>F</v>
      </c>
      <c r="H17" s="51" t="str">
        <f>+'[1]Access-Dez'!J17</f>
        <v>1000</v>
      </c>
      <c r="I17" s="52" t="str">
        <f>+'[1]Access-Dez'!K17</f>
        <v>RECURSOS LIVRES DA UNIAO</v>
      </c>
      <c r="J17" s="51" t="str">
        <f>+'[1]Access-Dez'!L17</f>
        <v>4</v>
      </c>
      <c r="K17" s="56"/>
      <c r="L17" s="56"/>
      <c r="M17" s="56"/>
      <c r="N17" s="54">
        <f t="shared" si="0"/>
        <v>0</v>
      </c>
      <c r="O17" s="56">
        <v>0</v>
      </c>
      <c r="P17" s="56">
        <f>+'[1]Access-Dez'!M17</f>
        <v>0</v>
      </c>
      <c r="Q17" s="56">
        <v>0</v>
      </c>
      <c r="R17" s="56">
        <f t="shared" si="1"/>
        <v>0</v>
      </c>
      <c r="S17" s="56">
        <f>+'[1]Access-Dez'!N17</f>
        <v>0</v>
      </c>
      <c r="T17" s="57">
        <f t="shared" si="2"/>
        <v>0</v>
      </c>
      <c r="U17" s="56">
        <f>'[1]Access-Dez'!O17</f>
        <v>0</v>
      </c>
      <c r="V17" s="57">
        <f t="shared" si="3"/>
        <v>0</v>
      </c>
      <c r="W17" s="56">
        <f>'[1]Access-Dez'!P17</f>
        <v>0</v>
      </c>
      <c r="X17" s="57">
        <f t="shared" si="4"/>
        <v>0</v>
      </c>
    </row>
    <row r="18" spans="1:24" ht="28.5" customHeight="1" x14ac:dyDescent="0.2">
      <c r="A18" s="51" t="str">
        <f>+'[1]Access-Dez'!A18</f>
        <v>12101</v>
      </c>
      <c r="B18" s="52" t="str">
        <f>+'[1]Access-Dez'!B18</f>
        <v>JUSTICA FEDERAL DE PRIMEIRO GRAU</v>
      </c>
      <c r="C18" s="51" t="str">
        <f>+CONCATENATE('[1]Access-Dez'!C18,".",'[1]Access-Dez'!D18)</f>
        <v>02.122</v>
      </c>
      <c r="D18" s="51" t="str">
        <f>+CONCATENATE('[1]Access-Dez'!E18,".",'[1]Access-Dez'!G18)</f>
        <v>0033.20TP</v>
      </c>
      <c r="E18" s="52" t="str">
        <f>+'[1]Access-Dez'!F18</f>
        <v>PROGRAMA DE GESTAO E MANUTENCAO DO PODER JUDICIARIO</v>
      </c>
      <c r="F18" s="52" t="str">
        <f>+'[1]Access-Dez'!H18</f>
        <v>ATIVOS CIVIS DA UNIAO</v>
      </c>
      <c r="G18" s="51" t="str">
        <f>IF('[1]Access-Dez'!I18="1","F","S")</f>
        <v>F</v>
      </c>
      <c r="H18" s="51" t="str">
        <f>+'[1]Access-Dez'!J18</f>
        <v>1000</v>
      </c>
      <c r="I18" s="52" t="str">
        <f>+'[1]Access-Dez'!K18</f>
        <v>RECURSOS LIVRES DA UNIAO</v>
      </c>
      <c r="J18" s="51" t="str">
        <f>+'[1]Access-Dez'!L18</f>
        <v>1</v>
      </c>
      <c r="K18" s="56"/>
      <c r="L18" s="56"/>
      <c r="M18" s="56"/>
      <c r="N18" s="54">
        <f t="shared" si="0"/>
        <v>0</v>
      </c>
      <c r="O18" s="56">
        <v>0</v>
      </c>
      <c r="P18" s="56">
        <f>+'[1]Access-Dez'!M18</f>
        <v>104577807.23</v>
      </c>
      <c r="Q18" s="56">
        <v>0</v>
      </c>
      <c r="R18" s="56">
        <f t="shared" si="1"/>
        <v>104577807.23</v>
      </c>
      <c r="S18" s="56">
        <f>+'[1]Access-Dez'!N18</f>
        <v>104577807.20999999</v>
      </c>
      <c r="T18" s="57">
        <f t="shared" si="2"/>
        <v>0.99999999980875476</v>
      </c>
      <c r="U18" s="56">
        <f>'[1]Access-Dez'!O18</f>
        <v>104263852.06</v>
      </c>
      <c r="V18" s="57">
        <f t="shared" si="3"/>
        <v>0.99699787958539321</v>
      </c>
      <c r="W18" s="56">
        <f>'[1]Access-Dez'!P18</f>
        <v>102629858.72</v>
      </c>
      <c r="X18" s="57">
        <f t="shared" si="4"/>
        <v>0.98137321328878269</v>
      </c>
    </row>
    <row r="19" spans="1:24" ht="28.5" customHeight="1" x14ac:dyDescent="0.2">
      <c r="A19" s="51" t="str">
        <f>+'[1]Access-Dez'!A19</f>
        <v>12101</v>
      </c>
      <c r="B19" s="52" t="str">
        <f>+'[1]Access-Dez'!B19</f>
        <v>JUSTICA FEDERAL DE PRIMEIRO GRAU</v>
      </c>
      <c r="C19" s="51" t="str">
        <f>+CONCATENATE('[1]Access-Dez'!C19,".",'[1]Access-Dez'!D19)</f>
        <v>02.122</v>
      </c>
      <c r="D19" s="51" t="str">
        <f>+CONCATENATE('[1]Access-Dez'!E19,".",'[1]Access-Dez'!G19)</f>
        <v>0033.216H</v>
      </c>
      <c r="E19" s="52" t="str">
        <f>+'[1]Access-Dez'!F19</f>
        <v>PROGRAMA DE GESTAO E MANUTENCAO DO PODER JUDICIARIO</v>
      </c>
      <c r="F19" s="52" t="str">
        <f>+'[1]Access-Dez'!H19</f>
        <v>AJUDA DE CUSTO PARA MORADIA OU AUXILIO-MORADIA A AGENTES PUB</v>
      </c>
      <c r="G19" s="51" t="str">
        <f>IF('[1]Access-Dez'!I19="1","F","S")</f>
        <v>F</v>
      </c>
      <c r="H19" s="51" t="str">
        <f>+'[1]Access-Dez'!J19</f>
        <v>1000</v>
      </c>
      <c r="I19" s="52" t="str">
        <f>+'[1]Access-Dez'!K19</f>
        <v>RECURSOS LIVRES DA UNIAO</v>
      </c>
      <c r="J19" s="51" t="str">
        <f>+'[1]Access-Dez'!L19</f>
        <v>3</v>
      </c>
      <c r="K19" s="56"/>
      <c r="L19" s="56"/>
      <c r="M19" s="56"/>
      <c r="N19" s="54">
        <f t="shared" si="0"/>
        <v>0</v>
      </c>
      <c r="O19" s="56">
        <v>0</v>
      </c>
      <c r="P19" s="56">
        <f>+'[1]Access-Dez'!M19</f>
        <v>159581</v>
      </c>
      <c r="Q19" s="56">
        <v>0</v>
      </c>
      <c r="R19" s="56">
        <f t="shared" si="1"/>
        <v>159581</v>
      </c>
      <c r="S19" s="56">
        <f>+'[1]Access-Dez'!N19</f>
        <v>159581</v>
      </c>
      <c r="T19" s="57">
        <f t="shared" si="2"/>
        <v>1</v>
      </c>
      <c r="U19" s="56">
        <f>'[1]Access-Dez'!O19</f>
        <v>152924.01</v>
      </c>
      <c r="V19" s="57">
        <f t="shared" si="3"/>
        <v>0.95828457021825908</v>
      </c>
      <c r="W19" s="56">
        <f>'[1]Access-Dez'!P19</f>
        <v>152924.01</v>
      </c>
      <c r="X19" s="57">
        <f t="shared" si="4"/>
        <v>0.95828457021825908</v>
      </c>
    </row>
    <row r="20" spans="1:24" ht="28.5" customHeight="1" x14ac:dyDescent="0.2">
      <c r="A20" s="51" t="str">
        <f>+'[1]Access-Dez'!A20</f>
        <v>12101</v>
      </c>
      <c r="B20" s="52" t="str">
        <f>+'[1]Access-Dez'!B20</f>
        <v>JUSTICA FEDERAL DE PRIMEIRO GRAU</v>
      </c>
      <c r="C20" s="51" t="str">
        <f>+CONCATENATE('[1]Access-Dez'!C20,".",'[1]Access-Dez'!D20)</f>
        <v>02.122</v>
      </c>
      <c r="D20" s="51" t="str">
        <f>+CONCATENATE('[1]Access-Dez'!E20,".",'[1]Access-Dez'!G20)</f>
        <v>0033.219Z</v>
      </c>
      <c r="E20" s="52" t="str">
        <f>+'[1]Access-Dez'!F20</f>
        <v>PROGRAMA DE GESTAO E MANUTENCAO DO PODER JUDICIARIO</v>
      </c>
      <c r="F20" s="52" t="str">
        <f>+'[1]Access-Dez'!H20</f>
        <v>CONSERVACAO E RECUPERACAO DE ATIVOS DE INFRAESTRUTURA DA UNI</v>
      </c>
      <c r="G20" s="51" t="str">
        <f>IF('[1]Access-Dez'!I20="1","F","S")</f>
        <v>F</v>
      </c>
      <c r="H20" s="51" t="str">
        <f>+'[1]Access-Dez'!J20</f>
        <v>1000</v>
      </c>
      <c r="I20" s="52" t="str">
        <f>+'[1]Access-Dez'!K20</f>
        <v>RECURSOS LIVRES DA UNIAO</v>
      </c>
      <c r="J20" s="51" t="str">
        <f>+'[1]Access-Dez'!L20</f>
        <v>4</v>
      </c>
      <c r="K20" s="56"/>
      <c r="L20" s="56"/>
      <c r="M20" s="56"/>
      <c r="N20" s="54">
        <f t="shared" si="0"/>
        <v>0</v>
      </c>
      <c r="O20" s="56">
        <v>0</v>
      </c>
      <c r="P20" s="56">
        <f>+'[1]Access-Dez'!M20</f>
        <v>1308134</v>
      </c>
      <c r="Q20" s="56">
        <v>0</v>
      </c>
      <c r="R20" s="56">
        <f t="shared" si="1"/>
        <v>1308134</v>
      </c>
      <c r="S20" s="56">
        <f>+'[1]Access-Dez'!N20</f>
        <v>1306623.1399999999</v>
      </c>
      <c r="T20" s="57">
        <f t="shared" si="2"/>
        <v>0.99884502657984575</v>
      </c>
      <c r="U20" s="56">
        <f>'[1]Access-Dez'!O20</f>
        <v>263043.59000000003</v>
      </c>
      <c r="V20" s="57">
        <f t="shared" si="3"/>
        <v>0.20108306182699939</v>
      </c>
      <c r="W20" s="56">
        <f>'[1]Access-Dez'!P20</f>
        <v>257380.75</v>
      </c>
      <c r="X20" s="57">
        <f t="shared" si="4"/>
        <v>0.19675411693297476</v>
      </c>
    </row>
    <row r="21" spans="1:24" ht="28.5" customHeight="1" x14ac:dyDescent="0.2">
      <c r="A21" s="51" t="str">
        <f>+'[1]Access-Dez'!A21</f>
        <v>12101</v>
      </c>
      <c r="B21" s="52" t="str">
        <f>+'[1]Access-Dez'!B21</f>
        <v>JUSTICA FEDERAL DE PRIMEIRO GRAU</v>
      </c>
      <c r="C21" s="51" t="str">
        <f>+CONCATENATE('[1]Access-Dez'!C21,".",'[1]Access-Dez'!D21)</f>
        <v>02.331</v>
      </c>
      <c r="D21" s="51" t="str">
        <f>+CONCATENATE('[1]Access-Dez'!E21,".",'[1]Access-Dez'!G21)</f>
        <v>0033.2004</v>
      </c>
      <c r="E21" s="52" t="str">
        <f>+'[1]Access-Dez'!F21</f>
        <v>PROGRAMA DE GESTAO E MANUTENCAO DO PODER JUDICIARIO</v>
      </c>
      <c r="F21" s="52" t="str">
        <f>+'[1]Access-Dez'!H21</f>
        <v>ASSISTENCIA MEDICA E ODONTOLOGICA AOS SERVIDORES CIVIS, EMPR</v>
      </c>
      <c r="G21" s="51" t="str">
        <f>IF('[1]Access-Dez'!I21="1","F","S")</f>
        <v>F</v>
      </c>
      <c r="H21" s="51" t="str">
        <f>+'[1]Access-Dez'!J21</f>
        <v>1000</v>
      </c>
      <c r="I21" s="52" t="str">
        <f>+'[1]Access-Dez'!K21</f>
        <v>RECURSOS LIVRES DA UNIAO</v>
      </c>
      <c r="J21" s="51" t="str">
        <f>+'[1]Access-Dez'!L21</f>
        <v>4</v>
      </c>
      <c r="K21" s="56"/>
      <c r="L21" s="56"/>
      <c r="M21" s="56"/>
      <c r="N21" s="54">
        <f t="shared" si="0"/>
        <v>0</v>
      </c>
      <c r="O21" s="56">
        <v>0</v>
      </c>
      <c r="P21" s="56">
        <f>+'[1]Access-Dez'!M21</f>
        <v>75000</v>
      </c>
      <c r="Q21" s="56">
        <v>0</v>
      </c>
      <c r="R21" s="56">
        <f t="shared" si="1"/>
        <v>75000</v>
      </c>
      <c r="S21" s="56">
        <f>+'[1]Access-Dez'!N21</f>
        <v>0</v>
      </c>
      <c r="T21" s="57">
        <f t="shared" si="2"/>
        <v>0</v>
      </c>
      <c r="U21" s="56">
        <f>'[1]Access-Dez'!O21</f>
        <v>0</v>
      </c>
      <c r="V21" s="57">
        <f t="shared" si="3"/>
        <v>0</v>
      </c>
      <c r="W21" s="56">
        <f>'[1]Access-Dez'!P21</f>
        <v>0</v>
      </c>
      <c r="X21" s="57">
        <f t="shared" si="4"/>
        <v>0</v>
      </c>
    </row>
    <row r="22" spans="1:24" ht="28.5" customHeight="1" x14ac:dyDescent="0.2">
      <c r="A22" s="51" t="str">
        <f>+'[1]Access-Dez'!A22</f>
        <v>12101</v>
      </c>
      <c r="B22" s="52" t="str">
        <f>+'[1]Access-Dez'!B22</f>
        <v>JUSTICA FEDERAL DE PRIMEIRO GRAU</v>
      </c>
      <c r="C22" s="51" t="str">
        <f>+CONCATENATE('[1]Access-Dez'!C22,".",'[1]Access-Dez'!D22)</f>
        <v>02.331</v>
      </c>
      <c r="D22" s="51" t="str">
        <f>+CONCATENATE('[1]Access-Dez'!E22,".",'[1]Access-Dez'!G22)</f>
        <v>0033.2004</v>
      </c>
      <c r="E22" s="52" t="str">
        <f>+'[1]Access-Dez'!F22</f>
        <v>PROGRAMA DE GESTAO E MANUTENCAO DO PODER JUDICIARIO</v>
      </c>
      <c r="F22" s="52" t="str">
        <f>+'[1]Access-Dez'!H22</f>
        <v>ASSISTENCIA MEDICA E ODONTOLOGICA AOS SERVIDORES CIVIS, EMPR</v>
      </c>
      <c r="G22" s="51" t="str">
        <f>IF('[1]Access-Dez'!I22="1","F","S")</f>
        <v>F</v>
      </c>
      <c r="H22" s="51" t="str">
        <f>+'[1]Access-Dez'!J22</f>
        <v>1000</v>
      </c>
      <c r="I22" s="52" t="str">
        <f>+'[1]Access-Dez'!K22</f>
        <v>RECURSOS LIVRES DA UNIAO</v>
      </c>
      <c r="J22" s="51" t="str">
        <f>+'[1]Access-Dez'!L22</f>
        <v>3</v>
      </c>
      <c r="K22" s="56"/>
      <c r="L22" s="56"/>
      <c r="M22" s="56"/>
      <c r="N22" s="54">
        <f t="shared" si="0"/>
        <v>0</v>
      </c>
      <c r="O22" s="56">
        <v>0</v>
      </c>
      <c r="P22" s="56">
        <f>+'[1]Access-Dez'!M22</f>
        <v>7445741.4000000004</v>
      </c>
      <c r="Q22" s="56">
        <v>0</v>
      </c>
      <c r="R22" s="56">
        <f t="shared" si="1"/>
        <v>7445741.4000000004</v>
      </c>
      <c r="S22" s="56">
        <f>+'[1]Access-Dez'!N22</f>
        <v>7445740.4699999997</v>
      </c>
      <c r="T22" s="57">
        <f t="shared" si="2"/>
        <v>0.99999987509638721</v>
      </c>
      <c r="U22" s="56">
        <f>'[1]Access-Dez'!O22</f>
        <v>6567691.5800000001</v>
      </c>
      <c r="V22" s="57">
        <f t="shared" si="3"/>
        <v>0.88207355415271338</v>
      </c>
      <c r="W22" s="56">
        <f>'[1]Access-Dez'!P22</f>
        <v>6492997.6399999997</v>
      </c>
      <c r="X22" s="57">
        <f t="shared" si="4"/>
        <v>0.87204178753777284</v>
      </c>
    </row>
    <row r="23" spans="1:24" ht="28.5" customHeight="1" x14ac:dyDescent="0.2">
      <c r="A23" s="51" t="str">
        <f>+'[1]Access-Dez'!A23</f>
        <v>12101</v>
      </c>
      <c r="B23" s="52" t="str">
        <f>+'[1]Access-Dez'!B23</f>
        <v>JUSTICA FEDERAL DE PRIMEIRO GRAU</v>
      </c>
      <c r="C23" s="51" t="str">
        <f>+CONCATENATE('[1]Access-Dez'!C23,".",'[1]Access-Dez'!D23)</f>
        <v>02.331</v>
      </c>
      <c r="D23" s="51" t="str">
        <f>+CONCATENATE('[1]Access-Dez'!E23,".",'[1]Access-Dez'!G23)</f>
        <v>0033.212B</v>
      </c>
      <c r="E23" s="52" t="str">
        <f>+'[1]Access-Dez'!F23</f>
        <v>PROGRAMA DE GESTAO E MANUTENCAO DO PODER JUDICIARIO</v>
      </c>
      <c r="F23" s="52" t="str">
        <f>+'[1]Access-Dez'!H23</f>
        <v>BENEFICIOS OBRIGATORIOS AOS SERVIDORES CIVIS, EMPREGADOS, MI</v>
      </c>
      <c r="G23" s="51" t="str">
        <f>IF('[1]Access-Dez'!I23="1","F","S")</f>
        <v>F</v>
      </c>
      <c r="H23" s="51" t="str">
        <f>+'[1]Access-Dez'!J23</f>
        <v>1000</v>
      </c>
      <c r="I23" s="52" t="str">
        <f>+'[1]Access-Dez'!K23</f>
        <v>RECURSOS LIVRES DA UNIAO</v>
      </c>
      <c r="J23" s="51" t="str">
        <f>+'[1]Access-Dez'!L23</f>
        <v>3</v>
      </c>
      <c r="K23" s="56"/>
      <c r="L23" s="56"/>
      <c r="M23" s="56"/>
      <c r="N23" s="54">
        <f t="shared" si="0"/>
        <v>0</v>
      </c>
      <c r="O23" s="56">
        <v>0</v>
      </c>
      <c r="P23" s="56">
        <f>+'[1]Access-Dez'!M23</f>
        <v>6921954.8899999997</v>
      </c>
      <c r="Q23" s="56">
        <v>0</v>
      </c>
      <c r="R23" s="56">
        <f t="shared" si="1"/>
        <v>6921954.8899999997</v>
      </c>
      <c r="S23" s="56">
        <f>+'[1]Access-Dez'!N23</f>
        <v>6854079.1500000004</v>
      </c>
      <c r="T23" s="57">
        <f t="shared" si="2"/>
        <v>0.99019413719409555</v>
      </c>
      <c r="U23" s="56">
        <f>'[1]Access-Dez'!O23</f>
        <v>6854079.1500000004</v>
      </c>
      <c r="V23" s="57">
        <f t="shared" si="3"/>
        <v>0.99019413719409555</v>
      </c>
      <c r="W23" s="56">
        <f>'[1]Access-Dez'!P23</f>
        <v>6854079.1500000004</v>
      </c>
      <c r="X23" s="57">
        <f t="shared" si="4"/>
        <v>0.99019413719409555</v>
      </c>
    </row>
    <row r="24" spans="1:24" ht="28.5" customHeight="1" x14ac:dyDescent="0.2">
      <c r="A24" s="51" t="str">
        <f>+'[1]Access-Dez'!A24</f>
        <v>12101</v>
      </c>
      <c r="B24" s="52" t="str">
        <f>+'[1]Access-Dez'!B24</f>
        <v>JUSTICA FEDERAL DE PRIMEIRO GRAU</v>
      </c>
      <c r="C24" s="51" t="str">
        <f>+CONCATENATE('[1]Access-Dez'!C24,".",'[1]Access-Dez'!D24)</f>
        <v>02.846</v>
      </c>
      <c r="D24" s="51" t="str">
        <f>+CONCATENATE('[1]Access-Dez'!E24,".",'[1]Access-Dez'!G24)</f>
        <v>0033.09HB</v>
      </c>
      <c r="E24" s="52" t="str">
        <f>+'[1]Access-Dez'!F24</f>
        <v>PROGRAMA DE GESTAO E MANUTENCAO DO PODER JUDICIARIO</v>
      </c>
      <c r="F24" s="52" t="str">
        <f>+'[1]Access-Dez'!H24</f>
        <v>CONTRIBUICAO DA UNIAO, DE SUAS AUTARQUIAS E FUNDACOES PARA O</v>
      </c>
      <c r="G24" s="51" t="str">
        <f>IF('[1]Access-Dez'!I24="1","F","S")</f>
        <v>F</v>
      </c>
      <c r="H24" s="51" t="str">
        <f>+'[1]Access-Dez'!J24</f>
        <v>1000</v>
      </c>
      <c r="I24" s="52" t="str">
        <f>+'[1]Access-Dez'!K24</f>
        <v>RECURSOS LIVRES DA UNIAO</v>
      </c>
      <c r="J24" s="51" t="str">
        <f>+'[1]Access-Dez'!L24</f>
        <v>1</v>
      </c>
      <c r="K24" s="56"/>
      <c r="L24" s="56"/>
      <c r="M24" s="56"/>
      <c r="N24" s="54">
        <f t="shared" si="0"/>
        <v>0</v>
      </c>
      <c r="O24" s="56">
        <v>0</v>
      </c>
      <c r="P24" s="56">
        <f>+'[1]Access-Dez'!M24</f>
        <v>17057004.079999998</v>
      </c>
      <c r="Q24" s="56">
        <v>0</v>
      </c>
      <c r="R24" s="56">
        <f t="shared" si="1"/>
        <v>17057004.079999998</v>
      </c>
      <c r="S24" s="56">
        <f>+'[1]Access-Dez'!N24</f>
        <v>17057004.079999998</v>
      </c>
      <c r="T24" s="57">
        <f t="shared" si="2"/>
        <v>1</v>
      </c>
      <c r="U24" s="56">
        <f>'[1]Access-Dez'!O24</f>
        <v>17056004.079999998</v>
      </c>
      <c r="V24" s="57">
        <f t="shared" si="3"/>
        <v>0.99994137305734876</v>
      </c>
      <c r="W24" s="56">
        <f>'[1]Access-Dez'!P24</f>
        <v>17056004.079999998</v>
      </c>
      <c r="X24" s="57">
        <f t="shared" si="4"/>
        <v>0.99994137305734876</v>
      </c>
    </row>
    <row r="25" spans="1:24" ht="28.5" customHeight="1" x14ac:dyDescent="0.2">
      <c r="A25" s="51" t="str">
        <f>+'[1]Access-Dez'!A25</f>
        <v>12101</v>
      </c>
      <c r="B25" s="52" t="str">
        <f>+'[1]Access-Dez'!B25</f>
        <v>JUSTICA FEDERAL DE PRIMEIRO GRAU</v>
      </c>
      <c r="C25" s="51" t="str">
        <f>+CONCATENATE('[1]Access-Dez'!C25,".",'[1]Access-Dez'!D25)</f>
        <v>09.272</v>
      </c>
      <c r="D25" s="51" t="str">
        <f>+CONCATENATE('[1]Access-Dez'!E25,".",'[1]Access-Dez'!G25)</f>
        <v>0033.0181</v>
      </c>
      <c r="E25" s="52" t="str">
        <f>+'[1]Access-Dez'!F25</f>
        <v>PROGRAMA DE GESTAO E MANUTENCAO DO PODER JUDICIARIO</v>
      </c>
      <c r="F25" s="52" t="str">
        <f>+'[1]Access-Dez'!H25</f>
        <v>APOSENTADORIAS E PENSOES CIVIS DA UNIAO</v>
      </c>
      <c r="G25" s="51" t="str">
        <f>IF('[1]Access-Dez'!I25="1","F","S")</f>
        <v>S</v>
      </c>
      <c r="H25" s="51" t="str">
        <f>+'[1]Access-Dez'!J25</f>
        <v>1000</v>
      </c>
      <c r="I25" s="52" t="str">
        <f>+'[1]Access-Dez'!K25</f>
        <v>RECURSOS LIVRES DA UNIAO</v>
      </c>
      <c r="J25" s="51" t="str">
        <f>+'[1]Access-Dez'!L25</f>
        <v>1</v>
      </c>
      <c r="K25" s="56"/>
      <c r="L25" s="56"/>
      <c r="M25" s="56"/>
      <c r="N25" s="54">
        <f t="shared" si="0"/>
        <v>0</v>
      </c>
      <c r="O25" s="56">
        <v>0</v>
      </c>
      <c r="P25" s="56">
        <f>+'[1]Access-Dez'!M25</f>
        <v>1924695.92</v>
      </c>
      <c r="Q25" s="56">
        <v>0</v>
      </c>
      <c r="R25" s="56">
        <f t="shared" si="1"/>
        <v>1924695.92</v>
      </c>
      <c r="S25" s="56">
        <f>+'[1]Access-Dez'!N25</f>
        <v>1924695.92</v>
      </c>
      <c r="T25" s="57">
        <f t="shared" si="2"/>
        <v>1</v>
      </c>
      <c r="U25" s="56">
        <f>'[1]Access-Dez'!O25</f>
        <v>1924695.92</v>
      </c>
      <c r="V25" s="57">
        <f t="shared" si="3"/>
        <v>1</v>
      </c>
      <c r="W25" s="56">
        <f>'[1]Access-Dez'!P25</f>
        <v>1700387.72</v>
      </c>
      <c r="X25" s="57">
        <f t="shared" si="4"/>
        <v>0.88345785031850643</v>
      </c>
    </row>
    <row r="26" spans="1:24" ht="28.5" customHeight="1" x14ac:dyDescent="0.2">
      <c r="A26" s="51" t="str">
        <f>+'[1]Access-Dez'!A26</f>
        <v>12101</v>
      </c>
      <c r="B26" s="52" t="str">
        <f>+'[1]Access-Dez'!B26</f>
        <v>JUSTICA FEDERAL DE PRIMEIRO GRAU</v>
      </c>
      <c r="C26" s="51" t="str">
        <f>+CONCATENATE('[1]Access-Dez'!C26,".",'[1]Access-Dez'!D26)</f>
        <v>09.272</v>
      </c>
      <c r="D26" s="51" t="str">
        <f>+CONCATENATE('[1]Access-Dez'!E26,".",'[1]Access-Dez'!G26)</f>
        <v>0033.0181</v>
      </c>
      <c r="E26" s="52" t="str">
        <f>+'[1]Access-Dez'!F26</f>
        <v>PROGRAMA DE GESTAO E MANUTENCAO DO PODER JUDICIARIO</v>
      </c>
      <c r="F26" s="52" t="str">
        <f>+'[1]Access-Dez'!H26</f>
        <v>APOSENTADORIAS E PENSOES CIVIS DA UNIAO</v>
      </c>
      <c r="G26" s="51" t="str">
        <f>IF('[1]Access-Dez'!I26="1","F","S")</f>
        <v>S</v>
      </c>
      <c r="H26" s="51" t="str">
        <f>+'[1]Access-Dez'!J26</f>
        <v>1056</v>
      </c>
      <c r="I26" s="52" t="str">
        <f>+'[1]Access-Dez'!K26</f>
        <v>BENEFICIOS DO RPPS DA UNIAO</v>
      </c>
      <c r="J26" s="51" t="str">
        <f>+'[1]Access-Dez'!L26</f>
        <v>1</v>
      </c>
      <c r="K26" s="56"/>
      <c r="L26" s="56"/>
      <c r="M26" s="56"/>
      <c r="N26" s="54">
        <f t="shared" si="0"/>
        <v>0</v>
      </c>
      <c r="O26" s="56">
        <v>0</v>
      </c>
      <c r="P26" s="56">
        <f>+'[1]Access-Dez'!M26</f>
        <v>22436653.32</v>
      </c>
      <c r="Q26" s="56">
        <v>0</v>
      </c>
      <c r="R26" s="56">
        <f t="shared" si="1"/>
        <v>22436653.32</v>
      </c>
      <c r="S26" s="56">
        <f>+'[1]Access-Dez'!N26</f>
        <v>22436653.32</v>
      </c>
      <c r="T26" s="57">
        <f t="shared" si="2"/>
        <v>1</v>
      </c>
      <c r="U26" s="56">
        <f>'[1]Access-Dez'!O26</f>
        <v>22436653.32</v>
      </c>
      <c r="V26" s="57">
        <f t="shared" si="3"/>
        <v>1</v>
      </c>
      <c r="W26" s="56">
        <f>'[1]Access-Dez'!P26</f>
        <v>22436653.32</v>
      </c>
      <c r="X26" s="57">
        <f t="shared" si="4"/>
        <v>1</v>
      </c>
    </row>
    <row r="27" spans="1:24" ht="28.5" customHeight="1" x14ac:dyDescent="0.2">
      <c r="A27" s="51" t="str">
        <f>+'[1]Access-Dez'!A27</f>
        <v>12101</v>
      </c>
      <c r="B27" s="52" t="str">
        <f>+'[1]Access-Dez'!B27</f>
        <v>JUSTICA FEDERAL DE PRIMEIRO GRAU</v>
      </c>
      <c r="C27" s="51" t="str">
        <f>+CONCATENATE('[1]Access-Dez'!C27,".",'[1]Access-Dez'!D27)</f>
        <v>28.846</v>
      </c>
      <c r="D27" s="51" t="str">
        <f>+CONCATENATE('[1]Access-Dez'!E27,".",'[1]Access-Dez'!G27)</f>
        <v>0909.00S6</v>
      </c>
      <c r="E27" s="52" t="str">
        <f>+'[1]Access-Dez'!F27</f>
        <v>OPERACOES ESPECIAIS: OUTROS ENCARGOS ESPECIAIS</v>
      </c>
      <c r="F27" s="52" t="str">
        <f>+'[1]Access-Dez'!H27</f>
        <v>BENEFICIO ESPECIAL - LEI N. 12.618, DE 2012</v>
      </c>
      <c r="G27" s="51" t="str">
        <f>IF('[1]Access-Dez'!I27="1","F","S")</f>
        <v>F</v>
      </c>
      <c r="H27" s="51" t="str">
        <f>+'[1]Access-Dez'!J27</f>
        <v>1000</v>
      </c>
      <c r="I27" s="52" t="str">
        <f>+'[1]Access-Dez'!K27</f>
        <v>RECURSOS LIVRES DA UNIAO</v>
      </c>
      <c r="J27" s="51" t="str">
        <f>+'[1]Access-Dez'!L27</f>
        <v>1</v>
      </c>
      <c r="K27" s="56"/>
      <c r="L27" s="56"/>
      <c r="M27" s="56"/>
      <c r="N27" s="54">
        <f t="shared" si="0"/>
        <v>0</v>
      </c>
      <c r="O27" s="56">
        <v>0</v>
      </c>
      <c r="P27" s="56">
        <f>+'[1]Access-Dez'!M27</f>
        <v>241148.7</v>
      </c>
      <c r="Q27" s="56">
        <v>0</v>
      </c>
      <c r="R27" s="56">
        <f t="shared" si="1"/>
        <v>241148.7</v>
      </c>
      <c r="S27" s="56">
        <f>+'[1]Access-Dez'!N27</f>
        <v>241148.7</v>
      </c>
      <c r="T27" s="57">
        <f t="shared" si="2"/>
        <v>1</v>
      </c>
      <c r="U27" s="56">
        <f>'[1]Access-Dez'!O27</f>
        <v>241148.7</v>
      </c>
      <c r="V27" s="57">
        <f t="shared" si="3"/>
        <v>1</v>
      </c>
      <c r="W27" s="56">
        <f>'[1]Access-Dez'!P27</f>
        <v>241148.7</v>
      </c>
      <c r="X27" s="57"/>
    </row>
    <row r="28" spans="1:24" ht="28.5" customHeight="1" thickBot="1" x14ac:dyDescent="0.25">
      <c r="A28" s="51" t="str">
        <f>+'[1]Access-Dez'!A28</f>
        <v>33201</v>
      </c>
      <c r="B28" s="52" t="str">
        <f>+'[1]Access-Dez'!B28</f>
        <v>INSTITUTO NACIONAL DO SEGURO SOCIAL</v>
      </c>
      <c r="C28" s="51" t="str">
        <f>+CONCATENATE('[1]Access-Dez'!C28,".",'[1]Access-Dez'!D28)</f>
        <v>28.846</v>
      </c>
      <c r="D28" s="51" t="str">
        <f>+CONCATENATE('[1]Access-Dez'!E28,".",'[1]Access-Dez'!G28)</f>
        <v>0901.00SA</v>
      </c>
      <c r="E28" s="52" t="str">
        <f>+'[1]Access-Dez'!F28</f>
        <v>OPERACOES ESPECIAIS: CUMPRIMENTO DE SENTENCAS JUDICIAIS</v>
      </c>
      <c r="F28" s="52" t="str">
        <f>+'[1]Access-Dez'!H28</f>
        <v>PAGAMENTO DE HONORARIOS PERICIAIS NAS ACOES EM QUE O INSS FI</v>
      </c>
      <c r="G28" s="51" t="str">
        <f>IF('[1]Access-Dez'!I28="1","F","S")</f>
        <v>S</v>
      </c>
      <c r="H28" s="51" t="str">
        <f>+'[1]Access-Dez'!J28</f>
        <v>1000</v>
      </c>
      <c r="I28" s="52" t="str">
        <f>+'[1]Access-Dez'!K28</f>
        <v>RECURSOS LIVRES DA UNIAO</v>
      </c>
      <c r="J28" s="51" t="str">
        <f>+'[1]Access-Dez'!L28</f>
        <v>3</v>
      </c>
      <c r="K28" s="56"/>
      <c r="L28" s="56"/>
      <c r="M28" s="56"/>
      <c r="N28" s="54">
        <f t="shared" si="0"/>
        <v>0</v>
      </c>
      <c r="O28" s="56">
        <v>0</v>
      </c>
      <c r="P28" s="56">
        <f>+'[1]Access-Dez'!M28</f>
        <v>12381943</v>
      </c>
      <c r="Q28" s="56">
        <v>0</v>
      </c>
      <c r="R28" s="56">
        <f t="shared" si="1"/>
        <v>12381943</v>
      </c>
      <c r="S28" s="56">
        <f>+'[1]Access-Dez'!N28</f>
        <v>12053492.76</v>
      </c>
      <c r="T28" s="57">
        <f t="shared" si="2"/>
        <v>0.9734734491993704</v>
      </c>
      <c r="U28" s="56">
        <f>'[1]Access-Dez'!O28</f>
        <v>11859843.25</v>
      </c>
      <c r="V28" s="57">
        <f t="shared" si="3"/>
        <v>0.9578337785919383</v>
      </c>
      <c r="W28" s="56">
        <f>'[1]Access-Dez'!P28</f>
        <v>11311314.4</v>
      </c>
      <c r="X28" s="57"/>
    </row>
    <row r="29" spans="1:24" ht="28.5" customHeight="1" thickBot="1" x14ac:dyDescent="0.25">
      <c r="A29" s="18" t="s">
        <v>48</v>
      </c>
      <c r="B29" s="58"/>
      <c r="C29" s="58"/>
      <c r="D29" s="58"/>
      <c r="E29" s="58"/>
      <c r="F29" s="58"/>
      <c r="G29" s="58"/>
      <c r="H29" s="58"/>
      <c r="I29" s="58"/>
      <c r="J29" s="19"/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60">
        <f>SUM(P10:P28)</f>
        <v>204454611.54999998</v>
      </c>
      <c r="Q29" s="60">
        <f>SUM(Q10:Q28)</f>
        <v>0</v>
      </c>
      <c r="R29" s="60">
        <f>SUM(R10:R28)</f>
        <v>204454611.54999998</v>
      </c>
      <c r="S29" s="60">
        <f>SUM(S10:S28)</f>
        <v>203766217.21999994</v>
      </c>
      <c r="T29" s="61">
        <f t="shared" si="2"/>
        <v>0.99663302126187703</v>
      </c>
      <c r="U29" s="60">
        <f>SUM(U10:U28)</f>
        <v>197224114.22999999</v>
      </c>
      <c r="V29" s="61">
        <f t="shared" si="3"/>
        <v>0.9646351957278706</v>
      </c>
      <c r="W29" s="60">
        <f>SUM(W10:W28)</f>
        <v>194339036.19</v>
      </c>
      <c r="X29" s="61">
        <f t="shared" si="4"/>
        <v>0.95052410271740828</v>
      </c>
    </row>
    <row r="30" spans="1:24" x14ac:dyDescent="0.2">
      <c r="A30" s="2" t="s">
        <v>49</v>
      </c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x14ac:dyDescent="0.2">
      <c r="A31" s="2" t="s">
        <v>50</v>
      </c>
      <c r="B31" s="62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  <row r="32" spans="1:24" ht="15.95" customHeight="1" x14ac:dyDescent="0.2"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4:26" x14ac:dyDescent="0.2"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4"/>
      <c r="Z33" s="64"/>
    </row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2025-01-13T16:07:29Z</dcterms:created>
  <dcterms:modified xsi:type="dcterms:W3CDTF">2025-01-13T16:08:13Z</dcterms:modified>
</cp:coreProperties>
</file>