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1 Janeiro\Publicacao internet TRF\Anexo II\090015\"/>
    </mc:Choice>
  </mc:AlternateContent>
  <bookViews>
    <workbookView xWindow="0" yWindow="0" windowWidth="28800" windowHeight="13590"/>
  </bookViews>
  <sheets>
    <sheet name="Jan" sheetId="1" r:id="rId1"/>
  </sheets>
  <externalReferences>
    <externalReference r:id="rId2"/>
  </externalReferences>
  <definedNames>
    <definedName name="_xlnm.Print_Area" localSheetId="0">Jan!$A$1:$X$31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V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29" i="1" s="1"/>
  <c r="U10" i="1"/>
  <c r="S10" i="1"/>
  <c r="R10" i="1"/>
  <c r="V10" i="1" s="1"/>
  <c r="P10" i="1"/>
  <c r="N10" i="1"/>
  <c r="J10" i="1"/>
  <c r="I10" i="1"/>
  <c r="H10" i="1"/>
  <c r="G10" i="1"/>
  <c r="F10" i="1"/>
  <c r="E10" i="1"/>
  <c r="D10" i="1"/>
  <c r="C10" i="1"/>
  <c r="B10" i="1"/>
  <c r="A10" i="1"/>
  <c r="V28" i="1" l="1"/>
  <c r="X28" i="1"/>
  <c r="R23" i="1"/>
  <c r="R27" i="1"/>
  <c r="P29" i="1"/>
  <c r="R16" i="1"/>
  <c r="X16" i="1" s="1"/>
  <c r="R24" i="1"/>
  <c r="V24" i="1" s="1"/>
  <c r="R13" i="1"/>
  <c r="V13" i="1" s="1"/>
  <c r="R25" i="1"/>
  <c r="V25" i="1" s="1"/>
  <c r="R14" i="1"/>
  <c r="X14" i="1" s="1"/>
  <c r="R18" i="1"/>
  <c r="X18" i="1" s="1"/>
  <c r="S29" i="1"/>
  <c r="U29" i="1"/>
  <c r="R11" i="1"/>
  <c r="T11" i="1" s="1"/>
  <c r="R15" i="1"/>
  <c r="R19" i="1"/>
  <c r="X26" i="1"/>
  <c r="V26" i="1"/>
  <c r="T26" i="1"/>
  <c r="T17" i="1"/>
  <c r="X17" i="1"/>
  <c r="V17" i="1"/>
  <c r="X11" i="1"/>
  <c r="V11" i="1"/>
  <c r="X23" i="1"/>
  <c r="V23" i="1"/>
  <c r="T23" i="1"/>
  <c r="X27" i="1"/>
  <c r="T27" i="1"/>
  <c r="V27" i="1"/>
  <c r="V19" i="1"/>
  <c r="X19" i="1"/>
  <c r="T19" i="1"/>
  <c r="T12" i="1"/>
  <c r="X12" i="1"/>
  <c r="V12" i="1"/>
  <c r="X20" i="1"/>
  <c r="V20" i="1"/>
  <c r="T20" i="1"/>
  <c r="V16" i="1"/>
  <c r="T16" i="1"/>
  <c r="V15" i="1"/>
  <c r="T15" i="1"/>
  <c r="X15" i="1"/>
  <c r="T24" i="1"/>
  <c r="X24" i="1"/>
  <c r="X10" i="1"/>
  <c r="X22" i="1"/>
  <c r="T28" i="1"/>
  <c r="V21" i="1"/>
  <c r="T21" i="1"/>
  <c r="T22" i="1"/>
  <c r="T10" i="1"/>
  <c r="R29" i="1" l="1"/>
  <c r="T13" i="1"/>
  <c r="T18" i="1"/>
  <c r="X13" i="1"/>
  <c r="X25" i="1"/>
  <c r="T25" i="1"/>
  <c r="T14" i="1"/>
  <c r="V14" i="1"/>
  <c r="V18" i="1"/>
  <c r="T29" i="1"/>
  <c r="V29" i="1"/>
  <c r="X2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<sst xmlns="http://schemas.openxmlformats.org/spreadsheetml/2006/main" count="55" uniqueCount="51">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</sst>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right" vertical="center"/>
    </xf>
    <xf numFmtId="167" fontId="2" fillId="0" borderId="0" xfId="6" applyNumberFormat="1" applyFont="1" applyAlignment="1">
      <alignment horizontal="right" vertical="center"/>
    </xf>
    <xf numFmtId="0" fontId="2" fillId="0" borderId="0" xfId="1" applyFont="1" applyAlignment="1">
      <alignment vertical="center"/>
    </xf>
  </cellXfs>
  <cellStyles count="7">
    <cellStyle name="Normal" xfId="0" builtinId="0"/>
    <cellStyle name="Normal 10" xfId="1"/>
    <cellStyle name="Normal 2 8 2 2" xfId="3"/>
    <cellStyle name="Porcentagem 11 2" xfId="2"/>
    <cellStyle name="Porcentagem 2 2 2" xfId="4"/>
    <cellStyle name="Vírgula 2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</sheetNames>
    <sheetDataSet>
      <sheetData sheetId="0"/>
      <sheetData sheetId="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1715323</v>
          </cell>
          <cell r="N10">
            <v>1443417.61</v>
          </cell>
          <cell r="O10">
            <v>164954.72</v>
          </cell>
          <cell r="P10">
            <v>164107.04999999999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122</v>
          </cell>
          <cell r="E11" t="str">
            <v>0033</v>
          </cell>
          <cell r="F11" t="str">
            <v>PROGRAMA DE GESTAO E MANUTENCAO DO PODER JUDICIARIO</v>
          </cell>
          <cell r="G11" t="str">
            <v>20TP</v>
          </cell>
          <cell r="H11" t="str">
            <v>ATIVOS CIVIS DA UNIAO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1</v>
          </cell>
          <cell r="M11">
            <v>12814791.939999999</v>
          </cell>
          <cell r="N11">
            <v>12814791.939999999</v>
          </cell>
          <cell r="O11">
            <v>12814791.939999999</v>
          </cell>
          <cell r="P11">
            <v>11015486.33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216H</v>
          </cell>
          <cell r="H12" t="str">
            <v>AJUDA DE CUSTO PARA MORADIA OU AUXILIO-MORADIA A AGENTES PUB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18931</v>
          </cell>
          <cell r="N12">
            <v>18931</v>
          </cell>
          <cell r="O12">
            <v>3318.31</v>
          </cell>
          <cell r="P12">
            <v>3318.31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331</v>
          </cell>
          <cell r="E13" t="str">
            <v>0033</v>
          </cell>
          <cell r="F13" t="str">
            <v>PROGRAMA DE GESTAO E MANUTENCAO DO PODER JUDICIARIO</v>
          </cell>
          <cell r="G13" t="str">
            <v>2004</v>
          </cell>
          <cell r="H13" t="str">
            <v>ASSISTENCIA MEDICA E ODONTOLOGICA AOS SERVIDORES CIVIS, EMPR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4</v>
          </cell>
          <cell r="M13">
            <v>75000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331</v>
          </cell>
          <cell r="E14" t="str">
            <v>0033</v>
          </cell>
          <cell r="F14" t="str">
            <v>PROGRAMA DE GESTAO E MANUTENCAO DO PODER JUDICIARIO</v>
          </cell>
          <cell r="G14" t="str">
            <v>2004</v>
          </cell>
          <cell r="H14" t="str">
            <v>ASSISTENCIA MEDICA E ODONTOLOGICA AOS SERVIDORES CIVIS, EMPR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8810590</v>
          </cell>
          <cell r="N14">
            <v>7403000</v>
          </cell>
          <cell r="O14">
            <v>22832.66</v>
          </cell>
          <cell r="P14">
            <v>22832.66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331</v>
          </cell>
          <cell r="E15" t="str">
            <v>0033</v>
          </cell>
          <cell r="F15" t="str">
            <v>PROGRAMA DE GESTAO E MANUTENCAO DO PODER JUDICIARIO</v>
          </cell>
          <cell r="G15" t="str">
            <v>212B</v>
          </cell>
          <cell r="H15" t="str">
            <v>BENEFICIOS OBRIGATORIOS AOS SERVIDORES CIVIS, EMPREGADOS, MI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6838906</v>
          </cell>
          <cell r="N15">
            <v>6838906</v>
          </cell>
          <cell r="O15">
            <v>592281.64</v>
          </cell>
          <cell r="P15">
            <v>592281.64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846</v>
          </cell>
          <cell r="E16" t="str">
            <v>0033</v>
          </cell>
          <cell r="F16" t="str">
            <v>PROGRAMA DE GESTAO E MANUTENCAO DO PODER JUDICIARIO</v>
          </cell>
          <cell r="G16" t="str">
            <v>09HB</v>
          </cell>
          <cell r="H16" t="str">
            <v>CONTRIBUICAO DA UNIAO, DE SUAS AUTARQUIAS E FUNDACOES PARA O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1371066.96</v>
          </cell>
          <cell r="N16">
            <v>1371066.96</v>
          </cell>
          <cell r="O16">
            <v>1371066.96</v>
          </cell>
          <cell r="P16">
            <v>1371066.96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09</v>
          </cell>
          <cell r="D17" t="str">
            <v>272</v>
          </cell>
          <cell r="E17" t="str">
            <v>0033</v>
          </cell>
          <cell r="F17" t="str">
            <v>PROGRAMA DE GESTAO E MANUTENCAO DO PODER JUDICIARIO</v>
          </cell>
          <cell r="G17" t="str">
            <v>0181</v>
          </cell>
          <cell r="H17" t="str">
            <v>APOSENTADORIAS E PENSOES CIVIS DA UNIAO</v>
          </cell>
          <cell r="I17" t="str">
            <v>2</v>
          </cell>
          <cell r="J17" t="str">
            <v>1056</v>
          </cell>
          <cell r="K17" t="str">
            <v>BENEFICIOS DO RPPS DA UNIAO</v>
          </cell>
          <cell r="L17" t="str">
            <v>1</v>
          </cell>
          <cell r="M17">
            <v>2826307.09</v>
          </cell>
          <cell r="N17">
            <v>2826307.09</v>
          </cell>
          <cell r="O17">
            <v>2819090.02</v>
          </cell>
          <cell r="P17">
            <v>2487674.64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28</v>
          </cell>
          <cell r="D18" t="str">
            <v>846</v>
          </cell>
          <cell r="E18" t="str">
            <v>0909</v>
          </cell>
          <cell r="F18" t="str">
            <v>OPERACOES ESPECIAIS: OUTROS ENCARGOS ESPECIAIS</v>
          </cell>
          <cell r="G18" t="str">
            <v>00S6</v>
          </cell>
          <cell r="H18" t="str">
            <v>BENEFICIO ESPECIAL - LEI N. 12.618, DE 2012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18549.900000000001</v>
          </cell>
          <cell r="N18">
            <v>18549.900000000001</v>
          </cell>
          <cell r="O18">
            <v>18549.900000000001</v>
          </cell>
          <cell r="P18">
            <v>18549.900000000001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showGridLines="0" tabSelected="1" view="pageBreakPreview" zoomScale="80" zoomScaleNormal="70" zoomScaleSheetLayoutView="80" workbookViewId="0">
      <selection activeCell="A7" sqref="A7:J7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45658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+'[1]Access-Jan'!A10</f>
        <v>12101</v>
      </c>
      <c r="B10" s="41" t="str">
        <f>+'[1]Access-Jan'!B10</f>
        <v>JUSTICA FEDERAL DE PRIMEIRO GRAU</v>
      </c>
      <c r="C10" s="42" t="str">
        <f>+CONCATENATE('[1]Access-Jan'!C10,".",'[1]Access-Jan'!D10)</f>
        <v>02.061</v>
      </c>
      <c r="D10" s="42" t="str">
        <f>+CONCATENATE('[1]Access-Jan'!E10,".",'[1]Access-Jan'!G10)</f>
        <v>0033.4257</v>
      </c>
      <c r="E10" s="43" t="str">
        <f>+'[1]Access-Jan'!F10</f>
        <v>PROGRAMA DE GESTAO E MANUTENCAO DO PODER JUDICIARIO</v>
      </c>
      <c r="F10" s="44" t="str">
        <f>+'[1]Access-Jan'!H10</f>
        <v>JULGAMENTO DE CAUSAS NA JUSTICA FEDERAL</v>
      </c>
      <c r="G10" s="41" t="str">
        <f>IF('[1]Access-Jan'!I10="1","F","S")</f>
        <v>F</v>
      </c>
      <c r="H10" s="41" t="str">
        <f>+'[1]Access-Jan'!J10</f>
        <v>1000</v>
      </c>
      <c r="I10" s="45" t="str">
        <f>+'[1]Access-Jan'!K10</f>
        <v>RECURSOS LIVRES DA UNIAO</v>
      </c>
      <c r="J10" s="41" t="str">
        <f>+'[1]Access-Jan'!L10</f>
        <v>3</v>
      </c>
      <c r="K10" s="46"/>
      <c r="L10" s="47"/>
      <c r="M10" s="47"/>
      <c r="N10" s="48">
        <f t="shared" ref="N10:N28" si="0">K10+L10-M10</f>
        <v>0</v>
      </c>
      <c r="O10" s="46">
        <v>0</v>
      </c>
      <c r="P10" s="49">
        <f>+'[1]Access-Jan'!M10</f>
        <v>1715323</v>
      </c>
      <c r="Q10" s="49">
        <v>0</v>
      </c>
      <c r="R10" s="49">
        <f t="shared" ref="R10:R28" si="1">N10-O10+P10+Q10</f>
        <v>1715323</v>
      </c>
      <c r="S10" s="49">
        <f>+'[1]Access-Jan'!N10</f>
        <v>1443417.61</v>
      </c>
      <c r="T10" s="50">
        <f t="shared" ref="T10:T29" si="2">IF(R10&gt;0,S10/R10,0)</f>
        <v>0.84148443762486724</v>
      </c>
      <c r="U10" s="49">
        <f>'[1]Access-Jan'!O10</f>
        <v>164954.72</v>
      </c>
      <c r="V10" s="50">
        <f t="shared" ref="V10:V29" si="3">IF(R10&gt;0,U10/R10,0)</f>
        <v>9.6165398586738476E-2</v>
      </c>
      <c r="W10" s="49">
        <f>'[1]Access-Jan'!P10</f>
        <v>164107.04999999999</v>
      </c>
      <c r="X10" s="50">
        <f t="shared" ref="X10:X29" si="4">IF(R10&gt;0,W10/R10,0)</f>
        <v>9.5671223437218525E-2</v>
      </c>
    </row>
    <row r="11" spans="1:24" ht="28.5" customHeight="1" x14ac:dyDescent="0.2">
      <c r="A11" s="51" t="str">
        <f>+'[1]Access-Jan'!A11</f>
        <v>12101</v>
      </c>
      <c r="B11" s="52" t="str">
        <f>+'[1]Access-Jan'!B11</f>
        <v>JUSTICA FEDERAL DE PRIMEIRO GRAU</v>
      </c>
      <c r="C11" s="51" t="str">
        <f>+CONCATENATE('[1]Access-Jan'!C11,".",'[1]Access-Jan'!D11)</f>
        <v>02.122</v>
      </c>
      <c r="D11" s="51" t="str">
        <f>+CONCATENATE('[1]Access-Jan'!E11,".",'[1]Access-Jan'!G11)</f>
        <v>0033.20TP</v>
      </c>
      <c r="E11" s="52" t="str">
        <f>+'[1]Access-Jan'!F11</f>
        <v>PROGRAMA DE GESTAO E MANUTENCAO DO PODER JUDICIARIO</v>
      </c>
      <c r="F11" s="53" t="str">
        <f>+'[1]Access-Jan'!H11</f>
        <v>ATIVOS CIVIS DA UNIAO</v>
      </c>
      <c r="G11" s="51" t="str">
        <f>IF('[1]Access-Jan'!I11="1","F","S")</f>
        <v>F</v>
      </c>
      <c r="H11" s="51" t="str">
        <f>+'[1]Access-Jan'!J11</f>
        <v>1000</v>
      </c>
      <c r="I11" s="52" t="str">
        <f>+'[1]Access-Jan'!K11</f>
        <v>RECURSOS LIVRES DA UNIAO</v>
      </c>
      <c r="J11" s="51" t="str">
        <f>+'[1]Access-Jan'!L11</f>
        <v>1</v>
      </c>
      <c r="K11" s="54"/>
      <c r="L11" s="54"/>
      <c r="M11" s="54"/>
      <c r="N11" s="55">
        <f t="shared" si="0"/>
        <v>0</v>
      </c>
      <c r="O11" s="54">
        <v>0</v>
      </c>
      <c r="P11" s="56">
        <f>+'[1]Access-Jan'!M11</f>
        <v>12814791.939999999</v>
      </c>
      <c r="Q11" s="56">
        <v>0</v>
      </c>
      <c r="R11" s="56">
        <f t="shared" si="1"/>
        <v>12814791.939999999</v>
      </c>
      <c r="S11" s="56">
        <f>+'[1]Access-Jan'!N11</f>
        <v>12814791.939999999</v>
      </c>
      <c r="T11" s="57">
        <f t="shared" si="2"/>
        <v>1</v>
      </c>
      <c r="U11" s="56">
        <f>'[1]Access-Jan'!O11</f>
        <v>12814791.939999999</v>
      </c>
      <c r="V11" s="57">
        <f t="shared" si="3"/>
        <v>1</v>
      </c>
      <c r="W11" s="56">
        <f>'[1]Access-Jan'!P11</f>
        <v>11015486.33</v>
      </c>
      <c r="X11" s="57">
        <f t="shared" si="4"/>
        <v>0.85959150812400942</v>
      </c>
    </row>
    <row r="12" spans="1:24" ht="28.5" customHeight="1" x14ac:dyDescent="0.2">
      <c r="A12" s="51" t="str">
        <f>+'[1]Access-Jan'!A12</f>
        <v>12101</v>
      </c>
      <c r="B12" s="52" t="str">
        <f>+'[1]Access-Jan'!B12</f>
        <v>JUSTICA FEDERAL DE PRIMEIRO GRAU</v>
      </c>
      <c r="C12" s="51" t="str">
        <f>+CONCATENATE('[1]Access-Jan'!C12,".",'[1]Access-Jan'!D12)</f>
        <v>02.122</v>
      </c>
      <c r="D12" s="51" t="str">
        <f>+CONCATENATE('[1]Access-Jan'!E12,".",'[1]Access-Jan'!G12)</f>
        <v>0033.216H</v>
      </c>
      <c r="E12" s="52" t="str">
        <f>+'[1]Access-Jan'!F12</f>
        <v>PROGRAMA DE GESTAO E MANUTENCAO DO PODER JUDICIARIO</v>
      </c>
      <c r="F12" s="52" t="str">
        <f>+'[1]Access-Jan'!H12</f>
        <v>AJUDA DE CUSTO PARA MORADIA OU AUXILIO-MORADIA A AGENTES PUB</v>
      </c>
      <c r="G12" s="51" t="str">
        <f>IF('[1]Access-Jan'!I12="1","F","S")</f>
        <v>F</v>
      </c>
      <c r="H12" s="51" t="str">
        <f>+'[1]Access-Jan'!J12</f>
        <v>1000</v>
      </c>
      <c r="I12" s="52" t="str">
        <f>+'[1]Access-Jan'!K12</f>
        <v>RECURSOS LIVRES DA UNIAO</v>
      </c>
      <c r="J12" s="51" t="str">
        <f>+'[1]Access-Jan'!L12</f>
        <v>3</v>
      </c>
      <c r="K12" s="56"/>
      <c r="L12" s="56"/>
      <c r="M12" s="56"/>
      <c r="N12" s="54">
        <f t="shared" si="0"/>
        <v>0</v>
      </c>
      <c r="O12" s="56">
        <v>0</v>
      </c>
      <c r="P12" s="56">
        <f>+'[1]Access-Jan'!M12</f>
        <v>18931</v>
      </c>
      <c r="Q12" s="56">
        <v>0</v>
      </c>
      <c r="R12" s="56">
        <f t="shared" si="1"/>
        <v>18931</v>
      </c>
      <c r="S12" s="56">
        <f>+'[1]Access-Jan'!N12</f>
        <v>18931</v>
      </c>
      <c r="T12" s="57">
        <f t="shared" si="2"/>
        <v>1</v>
      </c>
      <c r="U12" s="56">
        <f>'[1]Access-Jan'!O12</f>
        <v>3318.31</v>
      </c>
      <c r="V12" s="57">
        <f t="shared" si="3"/>
        <v>0.17528445407004384</v>
      </c>
      <c r="W12" s="56">
        <f>'[1]Access-Jan'!P12</f>
        <v>3318.31</v>
      </c>
      <c r="X12" s="57">
        <f t="shared" si="4"/>
        <v>0.17528445407004384</v>
      </c>
    </row>
    <row r="13" spans="1:24" ht="28.5" customHeight="1" x14ac:dyDescent="0.2">
      <c r="A13" s="51" t="str">
        <f>+'[1]Access-Jan'!A13</f>
        <v>12101</v>
      </c>
      <c r="B13" s="52" t="str">
        <f>+'[1]Access-Jan'!B13</f>
        <v>JUSTICA FEDERAL DE PRIMEIRO GRAU</v>
      </c>
      <c r="C13" s="51" t="str">
        <f>+CONCATENATE('[1]Access-Jan'!C13,".",'[1]Access-Jan'!D13)</f>
        <v>02.331</v>
      </c>
      <c r="D13" s="51" t="str">
        <f>+CONCATENATE('[1]Access-Jan'!E13,".",'[1]Access-Jan'!G13)</f>
        <v>0033.2004</v>
      </c>
      <c r="E13" s="52" t="str">
        <f>+'[1]Access-Jan'!F13</f>
        <v>PROGRAMA DE GESTAO E MANUTENCAO DO PODER JUDICIARIO</v>
      </c>
      <c r="F13" s="52" t="str">
        <f>+'[1]Access-Jan'!H13</f>
        <v>ASSISTENCIA MEDICA E ODONTOLOGICA AOS SERVIDORES CIVIS, EMPR</v>
      </c>
      <c r="G13" s="51" t="str">
        <f>IF('[1]Access-Jan'!I13="1","F","S")</f>
        <v>F</v>
      </c>
      <c r="H13" s="51" t="str">
        <f>+'[1]Access-Jan'!J13</f>
        <v>1000</v>
      </c>
      <c r="I13" s="52" t="str">
        <f>+'[1]Access-Jan'!K13</f>
        <v>RECURSOS LIVRES DA UNIAO</v>
      </c>
      <c r="J13" s="51" t="str">
        <f>+'[1]Access-Jan'!L13</f>
        <v>4</v>
      </c>
      <c r="K13" s="56"/>
      <c r="L13" s="56"/>
      <c r="M13" s="56"/>
      <c r="N13" s="54">
        <f t="shared" si="0"/>
        <v>0</v>
      </c>
      <c r="O13" s="56">
        <v>0</v>
      </c>
      <c r="P13" s="56">
        <f>+'[1]Access-Jan'!M13</f>
        <v>75000</v>
      </c>
      <c r="Q13" s="56">
        <v>0</v>
      </c>
      <c r="R13" s="56">
        <f t="shared" si="1"/>
        <v>75000</v>
      </c>
      <c r="S13" s="56">
        <f>+'[1]Access-Jan'!N13</f>
        <v>0</v>
      </c>
      <c r="T13" s="57">
        <f t="shared" si="2"/>
        <v>0</v>
      </c>
      <c r="U13" s="56">
        <f>'[1]Access-Jan'!O13</f>
        <v>0</v>
      </c>
      <c r="V13" s="57">
        <f t="shared" si="3"/>
        <v>0</v>
      </c>
      <c r="W13" s="56">
        <f>'[1]Access-Jan'!P13</f>
        <v>0</v>
      </c>
      <c r="X13" s="57">
        <f t="shared" si="4"/>
        <v>0</v>
      </c>
    </row>
    <row r="14" spans="1:24" ht="28.5" customHeight="1" x14ac:dyDescent="0.2">
      <c r="A14" s="51" t="str">
        <f>+'[1]Access-Jan'!A14</f>
        <v>12101</v>
      </c>
      <c r="B14" s="52" t="str">
        <f>+'[1]Access-Jan'!B14</f>
        <v>JUSTICA FEDERAL DE PRIMEIRO GRAU</v>
      </c>
      <c r="C14" s="51" t="str">
        <f>+CONCATENATE('[1]Access-Jan'!C14,".",'[1]Access-Jan'!D14)</f>
        <v>02.331</v>
      </c>
      <c r="D14" s="51" t="str">
        <f>+CONCATENATE('[1]Access-Jan'!E14,".",'[1]Access-Jan'!G14)</f>
        <v>0033.2004</v>
      </c>
      <c r="E14" s="52" t="str">
        <f>+'[1]Access-Jan'!F14</f>
        <v>PROGRAMA DE GESTAO E MANUTENCAO DO PODER JUDICIARIO</v>
      </c>
      <c r="F14" s="52" t="str">
        <f>+'[1]Access-Jan'!H14</f>
        <v>ASSISTENCIA MEDICA E ODONTOLOGICA AOS SERVIDORES CIVIS, EMPR</v>
      </c>
      <c r="G14" s="51" t="str">
        <f>IF('[1]Access-Jan'!I14="1","F","S")</f>
        <v>F</v>
      </c>
      <c r="H14" s="51" t="str">
        <f>+'[1]Access-Jan'!J14</f>
        <v>1000</v>
      </c>
      <c r="I14" s="52" t="str">
        <f>+'[1]Access-Jan'!K14</f>
        <v>RECURSOS LIVRES DA UNIAO</v>
      </c>
      <c r="J14" s="51" t="str">
        <f>+'[1]Access-Jan'!L14</f>
        <v>3</v>
      </c>
      <c r="K14" s="56"/>
      <c r="L14" s="56"/>
      <c r="M14" s="56"/>
      <c r="N14" s="54">
        <f t="shared" si="0"/>
        <v>0</v>
      </c>
      <c r="O14" s="56">
        <v>0</v>
      </c>
      <c r="P14" s="56">
        <f>+'[1]Access-Jan'!M14</f>
        <v>8810590</v>
      </c>
      <c r="Q14" s="56">
        <v>0</v>
      </c>
      <c r="R14" s="56">
        <f t="shared" si="1"/>
        <v>8810590</v>
      </c>
      <c r="S14" s="56">
        <f>+'[1]Access-Jan'!N14</f>
        <v>7403000</v>
      </c>
      <c r="T14" s="57">
        <f t="shared" si="2"/>
        <v>0.84023884893066181</v>
      </c>
      <c r="U14" s="56">
        <f>'[1]Access-Jan'!O14</f>
        <v>22832.66</v>
      </c>
      <c r="V14" s="57">
        <f t="shared" si="3"/>
        <v>2.5915018176989281E-3</v>
      </c>
      <c r="W14" s="56">
        <f>'[1]Access-Jan'!P14</f>
        <v>22832.66</v>
      </c>
      <c r="X14" s="57">
        <f t="shared" si="4"/>
        <v>2.5915018176989281E-3</v>
      </c>
    </row>
    <row r="15" spans="1:24" ht="28.5" customHeight="1" x14ac:dyDescent="0.2">
      <c r="A15" s="51" t="str">
        <f>+'[1]Access-Jan'!A15</f>
        <v>12101</v>
      </c>
      <c r="B15" s="52" t="str">
        <f>+'[1]Access-Jan'!B15</f>
        <v>JUSTICA FEDERAL DE PRIMEIRO GRAU</v>
      </c>
      <c r="C15" s="51" t="str">
        <f>+CONCATENATE('[1]Access-Jan'!C15,".",'[1]Access-Jan'!D15)</f>
        <v>02.331</v>
      </c>
      <c r="D15" s="51" t="str">
        <f>+CONCATENATE('[1]Access-Jan'!E15,".",'[1]Access-Jan'!G15)</f>
        <v>0033.212B</v>
      </c>
      <c r="E15" s="52" t="str">
        <f>+'[1]Access-Jan'!F15</f>
        <v>PROGRAMA DE GESTAO E MANUTENCAO DO PODER JUDICIARIO</v>
      </c>
      <c r="F15" s="52" t="str">
        <f>+'[1]Access-Jan'!H15</f>
        <v>BENEFICIOS OBRIGATORIOS AOS SERVIDORES CIVIS, EMPREGADOS, MI</v>
      </c>
      <c r="G15" s="51" t="str">
        <f>IF('[1]Access-Jan'!I15="1","F","S")</f>
        <v>F</v>
      </c>
      <c r="H15" s="51" t="str">
        <f>+'[1]Access-Jan'!J15</f>
        <v>1000</v>
      </c>
      <c r="I15" s="52" t="str">
        <f>+'[1]Access-Jan'!K15</f>
        <v>RECURSOS LIVRES DA UNIAO</v>
      </c>
      <c r="J15" s="51" t="str">
        <f>+'[1]Access-Jan'!L15</f>
        <v>3</v>
      </c>
      <c r="K15" s="54"/>
      <c r="L15" s="54"/>
      <c r="M15" s="54"/>
      <c r="N15" s="54">
        <f t="shared" si="0"/>
        <v>0</v>
      </c>
      <c r="O15" s="54">
        <v>0</v>
      </c>
      <c r="P15" s="56">
        <f>+'[1]Access-Jan'!M15</f>
        <v>6838906</v>
      </c>
      <c r="Q15" s="56">
        <v>0</v>
      </c>
      <c r="R15" s="56">
        <f t="shared" si="1"/>
        <v>6838906</v>
      </c>
      <c r="S15" s="56">
        <f>+'[1]Access-Jan'!N15</f>
        <v>6838906</v>
      </c>
      <c r="T15" s="57">
        <f t="shared" si="2"/>
        <v>1</v>
      </c>
      <c r="U15" s="56">
        <f>'[1]Access-Jan'!O15</f>
        <v>592281.64</v>
      </c>
      <c r="V15" s="57">
        <f t="shared" si="3"/>
        <v>8.660473473388873E-2</v>
      </c>
      <c r="W15" s="56">
        <f>'[1]Access-Jan'!P15</f>
        <v>592281.64</v>
      </c>
      <c r="X15" s="57">
        <f t="shared" si="4"/>
        <v>8.660473473388873E-2</v>
      </c>
    </row>
    <row r="16" spans="1:24" ht="28.5" customHeight="1" x14ac:dyDescent="0.2">
      <c r="A16" s="51" t="str">
        <f>+'[1]Access-Jan'!A16</f>
        <v>12101</v>
      </c>
      <c r="B16" s="52" t="str">
        <f>+'[1]Access-Jan'!B16</f>
        <v>JUSTICA FEDERAL DE PRIMEIRO GRAU</v>
      </c>
      <c r="C16" s="51" t="str">
        <f>+CONCATENATE('[1]Access-Jan'!C16,".",'[1]Access-Jan'!D16)</f>
        <v>02.846</v>
      </c>
      <c r="D16" s="51" t="str">
        <f>+CONCATENATE('[1]Access-Jan'!E16,".",'[1]Access-Jan'!G16)</f>
        <v>0033.09HB</v>
      </c>
      <c r="E16" s="52" t="str">
        <f>+'[1]Access-Jan'!F16</f>
        <v>PROGRAMA DE GESTAO E MANUTENCAO DO PODER JUDICIARIO</v>
      </c>
      <c r="F16" s="52" t="str">
        <f>+'[1]Access-Jan'!H16</f>
        <v>CONTRIBUICAO DA UNIAO, DE SUAS AUTARQUIAS E FUNDACOES PARA O</v>
      </c>
      <c r="G16" s="51" t="str">
        <f>IF('[1]Access-Jan'!I16="1","F","S")</f>
        <v>F</v>
      </c>
      <c r="H16" s="51" t="str">
        <f>+'[1]Access-Jan'!J16</f>
        <v>1000</v>
      </c>
      <c r="I16" s="52" t="str">
        <f>+'[1]Access-Jan'!K16</f>
        <v>RECURSOS LIVRES DA UNIAO</v>
      </c>
      <c r="J16" s="51" t="str">
        <f>+'[1]Access-Jan'!L16</f>
        <v>1</v>
      </c>
      <c r="K16" s="56"/>
      <c r="L16" s="56"/>
      <c r="M16" s="56"/>
      <c r="N16" s="54">
        <f t="shared" si="0"/>
        <v>0</v>
      </c>
      <c r="O16" s="56">
        <v>0</v>
      </c>
      <c r="P16" s="56">
        <f>+'[1]Access-Jan'!M16</f>
        <v>1371066.96</v>
      </c>
      <c r="Q16" s="56">
        <v>0</v>
      </c>
      <c r="R16" s="56">
        <f t="shared" si="1"/>
        <v>1371066.96</v>
      </c>
      <c r="S16" s="56">
        <f>+'[1]Access-Jan'!N16</f>
        <v>1371066.96</v>
      </c>
      <c r="T16" s="57">
        <f t="shared" si="2"/>
        <v>1</v>
      </c>
      <c r="U16" s="56">
        <f>'[1]Access-Jan'!O16</f>
        <v>1371066.96</v>
      </c>
      <c r="V16" s="57">
        <f t="shared" si="3"/>
        <v>1</v>
      </c>
      <c r="W16" s="56">
        <f>'[1]Access-Jan'!P16</f>
        <v>1371066.96</v>
      </c>
      <c r="X16" s="57">
        <f t="shared" si="4"/>
        <v>1</v>
      </c>
    </row>
    <row r="17" spans="1:24" ht="28.5" customHeight="1" x14ac:dyDescent="0.2">
      <c r="A17" s="51" t="str">
        <f>+'[1]Access-Jan'!A17</f>
        <v>12101</v>
      </c>
      <c r="B17" s="52" t="str">
        <f>+'[1]Access-Jan'!B17</f>
        <v>JUSTICA FEDERAL DE PRIMEIRO GRAU</v>
      </c>
      <c r="C17" s="51" t="str">
        <f>+CONCATENATE('[1]Access-Jan'!C17,".",'[1]Access-Jan'!D17)</f>
        <v>09.272</v>
      </c>
      <c r="D17" s="51" t="str">
        <f>+CONCATENATE('[1]Access-Jan'!E17,".",'[1]Access-Jan'!G17)</f>
        <v>0033.0181</v>
      </c>
      <c r="E17" s="52" t="str">
        <f>+'[1]Access-Jan'!F17</f>
        <v>PROGRAMA DE GESTAO E MANUTENCAO DO PODER JUDICIARIO</v>
      </c>
      <c r="F17" s="52" t="str">
        <f>+'[1]Access-Jan'!H17</f>
        <v>APOSENTADORIAS E PENSOES CIVIS DA UNIAO</v>
      </c>
      <c r="G17" s="51" t="str">
        <f>IF('[1]Access-Jan'!I17="1","F","S")</f>
        <v>S</v>
      </c>
      <c r="H17" s="51" t="str">
        <f>+'[1]Access-Jan'!J17</f>
        <v>1056</v>
      </c>
      <c r="I17" s="52" t="str">
        <f>+'[1]Access-Jan'!K17</f>
        <v>BENEFICIOS DO RPPS DA UNIAO</v>
      </c>
      <c r="J17" s="51" t="str">
        <f>+'[1]Access-Jan'!L17</f>
        <v>1</v>
      </c>
      <c r="K17" s="56"/>
      <c r="L17" s="56"/>
      <c r="M17" s="56"/>
      <c r="N17" s="54">
        <f t="shared" si="0"/>
        <v>0</v>
      </c>
      <c r="O17" s="56">
        <v>0</v>
      </c>
      <c r="P17" s="56">
        <f>+'[1]Access-Jan'!M17</f>
        <v>2826307.09</v>
      </c>
      <c r="Q17" s="56">
        <v>0</v>
      </c>
      <c r="R17" s="56">
        <f t="shared" si="1"/>
        <v>2826307.09</v>
      </c>
      <c r="S17" s="56">
        <f>+'[1]Access-Jan'!N17</f>
        <v>2826307.09</v>
      </c>
      <c r="T17" s="57">
        <f t="shared" si="2"/>
        <v>1</v>
      </c>
      <c r="U17" s="56">
        <f>'[1]Access-Jan'!O17</f>
        <v>2819090.02</v>
      </c>
      <c r="V17" s="57">
        <f t="shared" si="3"/>
        <v>0.99744646644183321</v>
      </c>
      <c r="W17" s="56">
        <f>'[1]Access-Jan'!P17</f>
        <v>2487674.64</v>
      </c>
      <c r="X17" s="57">
        <f t="shared" si="4"/>
        <v>0.88018554275360084</v>
      </c>
    </row>
    <row r="18" spans="1:24" ht="28.5" customHeight="1" thickBot="1" x14ac:dyDescent="0.25">
      <c r="A18" s="51" t="str">
        <f>+'[1]Access-Jan'!A18</f>
        <v>12101</v>
      </c>
      <c r="B18" s="52" t="str">
        <f>+'[1]Access-Jan'!B18</f>
        <v>JUSTICA FEDERAL DE PRIMEIRO GRAU</v>
      </c>
      <c r="C18" s="51" t="str">
        <f>+CONCATENATE('[1]Access-Jan'!C18,".",'[1]Access-Jan'!D18)</f>
        <v>28.846</v>
      </c>
      <c r="D18" s="51" t="str">
        <f>+CONCATENATE('[1]Access-Jan'!E18,".",'[1]Access-Jan'!G18)</f>
        <v>0909.00S6</v>
      </c>
      <c r="E18" s="52" t="str">
        <f>+'[1]Access-Jan'!F18</f>
        <v>OPERACOES ESPECIAIS: OUTROS ENCARGOS ESPECIAIS</v>
      </c>
      <c r="F18" s="52" t="str">
        <f>+'[1]Access-Jan'!H18</f>
        <v>BENEFICIO ESPECIAL - LEI N. 12.618, DE 2012</v>
      </c>
      <c r="G18" s="51" t="str">
        <f>IF('[1]Access-Jan'!I18="1","F","S")</f>
        <v>F</v>
      </c>
      <c r="H18" s="51" t="str">
        <f>+'[1]Access-Jan'!J18</f>
        <v>1000</v>
      </c>
      <c r="I18" s="52" t="str">
        <f>+'[1]Access-Jan'!K18</f>
        <v>RECURSOS LIVRES DA UNIAO</v>
      </c>
      <c r="J18" s="51" t="str">
        <f>+'[1]Access-Jan'!L18</f>
        <v>1</v>
      </c>
      <c r="K18" s="56"/>
      <c r="L18" s="56"/>
      <c r="M18" s="56"/>
      <c r="N18" s="54">
        <f t="shared" si="0"/>
        <v>0</v>
      </c>
      <c r="O18" s="56">
        <v>0</v>
      </c>
      <c r="P18" s="56">
        <f>+'[1]Access-Jan'!M18</f>
        <v>18549.900000000001</v>
      </c>
      <c r="Q18" s="56">
        <v>0</v>
      </c>
      <c r="R18" s="56">
        <f t="shared" si="1"/>
        <v>18549.900000000001</v>
      </c>
      <c r="S18" s="56">
        <f>+'[1]Access-Jan'!N18</f>
        <v>18549.900000000001</v>
      </c>
      <c r="T18" s="57">
        <f t="shared" si="2"/>
        <v>1</v>
      </c>
      <c r="U18" s="56">
        <f>'[1]Access-Jan'!O18</f>
        <v>18549.900000000001</v>
      </c>
      <c r="V18" s="57">
        <f t="shared" si="3"/>
        <v>1</v>
      </c>
      <c r="W18" s="56">
        <f>'[1]Access-Jan'!P18</f>
        <v>18549.900000000001</v>
      </c>
      <c r="X18" s="57">
        <f t="shared" si="4"/>
        <v>1</v>
      </c>
    </row>
    <row r="19" spans="1:24" ht="28.5" hidden="1" customHeight="1" x14ac:dyDescent="0.2">
      <c r="A19" s="51">
        <f>+'[1]Access-Jan'!A20</f>
        <v>0</v>
      </c>
      <c r="B19" s="52">
        <f>+'[1]Access-Jan'!B20</f>
        <v>0</v>
      </c>
      <c r="C19" s="51" t="str">
        <f>+CONCATENATE('[1]Access-Jan'!C20,".",'[1]Access-Jan'!D20)</f>
        <v>.</v>
      </c>
      <c r="D19" s="51" t="str">
        <f>+CONCATENATE('[1]Access-Jan'!E20,".",'[1]Access-Jan'!G20)</f>
        <v>.</v>
      </c>
      <c r="E19" s="52">
        <f>+'[1]Access-Jan'!F20</f>
        <v>0</v>
      </c>
      <c r="F19" s="52">
        <f>+'[1]Access-Jan'!H20</f>
        <v>0</v>
      </c>
      <c r="G19" s="51" t="str">
        <f>IF('[1]Access-Jan'!I20="1","F","S")</f>
        <v>S</v>
      </c>
      <c r="H19" s="51">
        <f>+'[1]Access-Jan'!J20</f>
        <v>0</v>
      </c>
      <c r="I19" s="52">
        <f>+'[1]Access-Jan'!K20</f>
        <v>0</v>
      </c>
      <c r="J19" s="51">
        <f>+'[1]Access-Jan'!L20</f>
        <v>0</v>
      </c>
      <c r="K19" s="56"/>
      <c r="L19" s="56"/>
      <c r="M19" s="56"/>
      <c r="N19" s="54">
        <f t="shared" si="0"/>
        <v>0</v>
      </c>
      <c r="O19" s="56">
        <v>0</v>
      </c>
      <c r="P19" s="56">
        <f>+'[1]Access-Jan'!M19</f>
        <v>0</v>
      </c>
      <c r="Q19" s="56">
        <v>0</v>
      </c>
      <c r="R19" s="56">
        <f t="shared" si="1"/>
        <v>0</v>
      </c>
      <c r="S19" s="56">
        <f>+'[1]Access-Jan'!N19</f>
        <v>0</v>
      </c>
      <c r="T19" s="57">
        <f t="shared" si="2"/>
        <v>0</v>
      </c>
      <c r="U19" s="56">
        <f>'[1]Access-Jan'!O19</f>
        <v>0</v>
      </c>
      <c r="V19" s="57">
        <f t="shared" si="3"/>
        <v>0</v>
      </c>
      <c r="W19" s="56">
        <f>'[1]Access-Jan'!P19</f>
        <v>0</v>
      </c>
      <c r="X19" s="57">
        <f t="shared" si="4"/>
        <v>0</v>
      </c>
    </row>
    <row r="20" spans="1:24" ht="28.5" hidden="1" customHeight="1" x14ac:dyDescent="0.2">
      <c r="A20" s="51">
        <f>+'[1]Access-Jan'!A21</f>
        <v>0</v>
      </c>
      <c r="B20" s="52">
        <f>+'[1]Access-Jan'!B21</f>
        <v>0</v>
      </c>
      <c r="C20" s="51" t="str">
        <f>+CONCATENATE('[1]Access-Jan'!C21,".",'[1]Access-Jan'!D21)</f>
        <v>.</v>
      </c>
      <c r="D20" s="51" t="str">
        <f>+CONCATENATE('[1]Access-Jan'!E21,".",'[1]Access-Jan'!G21)</f>
        <v>.</v>
      </c>
      <c r="E20" s="52">
        <f>+'[1]Access-Jan'!F21</f>
        <v>0</v>
      </c>
      <c r="F20" s="52">
        <f>+'[1]Access-Jan'!H21</f>
        <v>0</v>
      </c>
      <c r="G20" s="51" t="str">
        <f>IF('[1]Access-Jan'!I21="1","F","S")</f>
        <v>S</v>
      </c>
      <c r="H20" s="51">
        <f>+'[1]Access-Jan'!J21</f>
        <v>0</v>
      </c>
      <c r="I20" s="52">
        <f>+'[1]Access-Jan'!K21</f>
        <v>0</v>
      </c>
      <c r="J20" s="51">
        <f>+'[1]Access-Jan'!L21</f>
        <v>0</v>
      </c>
      <c r="K20" s="56"/>
      <c r="L20" s="56"/>
      <c r="M20" s="56"/>
      <c r="N20" s="54">
        <f t="shared" si="0"/>
        <v>0</v>
      </c>
      <c r="O20" s="56">
        <v>0</v>
      </c>
      <c r="P20" s="56">
        <f>+'[1]Access-Jan'!M20</f>
        <v>0</v>
      </c>
      <c r="Q20" s="56">
        <v>0</v>
      </c>
      <c r="R20" s="56">
        <f t="shared" si="1"/>
        <v>0</v>
      </c>
      <c r="S20" s="56">
        <f>+'[1]Access-Jan'!N20</f>
        <v>0</v>
      </c>
      <c r="T20" s="57">
        <f t="shared" si="2"/>
        <v>0</v>
      </c>
      <c r="U20" s="56">
        <f>'[1]Access-Jan'!O20</f>
        <v>0</v>
      </c>
      <c r="V20" s="57">
        <f t="shared" si="3"/>
        <v>0</v>
      </c>
      <c r="W20" s="56">
        <f>'[1]Access-Jan'!P20</f>
        <v>0</v>
      </c>
      <c r="X20" s="57">
        <f t="shared" si="4"/>
        <v>0</v>
      </c>
    </row>
    <row r="21" spans="1:24" ht="28.5" hidden="1" customHeight="1" x14ac:dyDescent="0.2">
      <c r="A21" s="51">
        <f>+'[1]Access-Jan'!A22</f>
        <v>0</v>
      </c>
      <c r="B21" s="52">
        <f>+'[1]Access-Jan'!B22</f>
        <v>0</v>
      </c>
      <c r="C21" s="51" t="str">
        <f>+CONCATENATE('[1]Access-Jan'!C22,".",'[1]Access-Jan'!D22)</f>
        <v>.</v>
      </c>
      <c r="D21" s="51" t="str">
        <f>+CONCATENATE('[1]Access-Jan'!E22,".",'[1]Access-Jan'!G22)</f>
        <v>.</v>
      </c>
      <c r="E21" s="52">
        <f>+'[1]Access-Jan'!F22</f>
        <v>0</v>
      </c>
      <c r="F21" s="52">
        <f>+'[1]Access-Jan'!H22</f>
        <v>0</v>
      </c>
      <c r="G21" s="51" t="str">
        <f>IF('[1]Access-Jan'!I22="1","F","S")</f>
        <v>S</v>
      </c>
      <c r="H21" s="51">
        <f>+'[1]Access-Jan'!J22</f>
        <v>0</v>
      </c>
      <c r="I21" s="52">
        <f>+'[1]Access-Jan'!K22</f>
        <v>0</v>
      </c>
      <c r="J21" s="51">
        <f>+'[1]Access-Jan'!L22</f>
        <v>0</v>
      </c>
      <c r="K21" s="56"/>
      <c r="L21" s="56"/>
      <c r="M21" s="56"/>
      <c r="N21" s="54">
        <f t="shared" si="0"/>
        <v>0</v>
      </c>
      <c r="O21" s="56">
        <v>0</v>
      </c>
      <c r="P21" s="56">
        <f>+'[1]Access-Jan'!M21</f>
        <v>0</v>
      </c>
      <c r="Q21" s="56">
        <v>0</v>
      </c>
      <c r="R21" s="56">
        <f t="shared" si="1"/>
        <v>0</v>
      </c>
      <c r="S21" s="56">
        <f>+'[1]Access-Jan'!N21</f>
        <v>0</v>
      </c>
      <c r="T21" s="57">
        <f t="shared" si="2"/>
        <v>0</v>
      </c>
      <c r="U21" s="56">
        <f>'[1]Access-Jan'!O21</f>
        <v>0</v>
      </c>
      <c r="V21" s="57">
        <f t="shared" si="3"/>
        <v>0</v>
      </c>
      <c r="W21" s="56">
        <f>'[1]Access-Jan'!P21</f>
        <v>0</v>
      </c>
      <c r="X21" s="57">
        <f t="shared" si="4"/>
        <v>0</v>
      </c>
    </row>
    <row r="22" spans="1:24" ht="28.5" hidden="1" customHeight="1" x14ac:dyDescent="0.2">
      <c r="A22" s="51">
        <f>+'[1]Access-Jan'!A23</f>
        <v>0</v>
      </c>
      <c r="B22" s="52">
        <f>+'[1]Access-Jan'!B23</f>
        <v>0</v>
      </c>
      <c r="C22" s="51" t="str">
        <f>+CONCATENATE('[1]Access-Jan'!C23,".",'[1]Access-Jan'!D23)</f>
        <v>.</v>
      </c>
      <c r="D22" s="51" t="str">
        <f>+CONCATENATE('[1]Access-Jan'!E23,".",'[1]Access-Jan'!G23)</f>
        <v>.</v>
      </c>
      <c r="E22" s="52">
        <f>+'[1]Access-Jan'!F23</f>
        <v>0</v>
      </c>
      <c r="F22" s="52">
        <f>+'[1]Access-Jan'!H23</f>
        <v>0</v>
      </c>
      <c r="G22" s="51" t="str">
        <f>IF('[1]Access-Jan'!I23="1","F","S")</f>
        <v>S</v>
      </c>
      <c r="H22" s="51">
        <f>+'[1]Access-Jan'!J23</f>
        <v>0</v>
      </c>
      <c r="I22" s="52">
        <f>+'[1]Access-Jan'!K23</f>
        <v>0</v>
      </c>
      <c r="J22" s="51">
        <f>+'[1]Access-Jan'!L23</f>
        <v>0</v>
      </c>
      <c r="K22" s="56"/>
      <c r="L22" s="56"/>
      <c r="M22" s="56"/>
      <c r="N22" s="54">
        <f t="shared" si="0"/>
        <v>0</v>
      </c>
      <c r="O22" s="56">
        <v>0</v>
      </c>
      <c r="P22" s="56">
        <f>+'[1]Access-Jan'!M22</f>
        <v>0</v>
      </c>
      <c r="Q22" s="56">
        <v>0</v>
      </c>
      <c r="R22" s="56">
        <f t="shared" si="1"/>
        <v>0</v>
      </c>
      <c r="S22" s="56">
        <f>+'[1]Access-Jan'!N22</f>
        <v>0</v>
      </c>
      <c r="T22" s="57">
        <f t="shared" si="2"/>
        <v>0</v>
      </c>
      <c r="U22" s="56">
        <f>'[1]Access-Jan'!O22</f>
        <v>0</v>
      </c>
      <c r="V22" s="57">
        <f t="shared" si="3"/>
        <v>0</v>
      </c>
      <c r="W22" s="56">
        <f>'[1]Access-Jan'!P22</f>
        <v>0</v>
      </c>
      <c r="X22" s="57">
        <f t="shared" si="4"/>
        <v>0</v>
      </c>
    </row>
    <row r="23" spans="1:24" ht="28.5" hidden="1" customHeight="1" x14ac:dyDescent="0.2">
      <c r="A23" s="51">
        <f>+'[1]Access-Jan'!A24</f>
        <v>0</v>
      </c>
      <c r="B23" s="52">
        <f>+'[1]Access-Jan'!B24</f>
        <v>0</v>
      </c>
      <c r="C23" s="51" t="str">
        <f>+CONCATENATE('[1]Access-Jan'!C24,".",'[1]Access-Jan'!D24)</f>
        <v>.</v>
      </c>
      <c r="D23" s="51" t="str">
        <f>+CONCATENATE('[1]Access-Jan'!E24,".",'[1]Access-Jan'!G24)</f>
        <v>.</v>
      </c>
      <c r="E23" s="52">
        <f>+'[1]Access-Jan'!F24</f>
        <v>0</v>
      </c>
      <c r="F23" s="52">
        <f>+'[1]Access-Jan'!H24</f>
        <v>0</v>
      </c>
      <c r="G23" s="51" t="str">
        <f>IF('[1]Access-Jan'!I24="1","F","S")</f>
        <v>S</v>
      </c>
      <c r="H23" s="51">
        <f>+'[1]Access-Jan'!J24</f>
        <v>0</v>
      </c>
      <c r="I23" s="52">
        <f>+'[1]Access-Jan'!K24</f>
        <v>0</v>
      </c>
      <c r="J23" s="51">
        <f>+'[1]Access-Jan'!L24</f>
        <v>0</v>
      </c>
      <c r="K23" s="56"/>
      <c r="L23" s="56"/>
      <c r="M23" s="56"/>
      <c r="N23" s="54">
        <f t="shared" si="0"/>
        <v>0</v>
      </c>
      <c r="O23" s="56">
        <v>0</v>
      </c>
      <c r="P23" s="56">
        <f>+'[1]Access-Jan'!M23</f>
        <v>0</v>
      </c>
      <c r="Q23" s="56">
        <v>0</v>
      </c>
      <c r="R23" s="56">
        <f t="shared" si="1"/>
        <v>0</v>
      </c>
      <c r="S23" s="56">
        <f>+'[1]Access-Jan'!N23</f>
        <v>0</v>
      </c>
      <c r="T23" s="57">
        <f t="shared" si="2"/>
        <v>0</v>
      </c>
      <c r="U23" s="56">
        <f>'[1]Access-Jan'!O23</f>
        <v>0</v>
      </c>
      <c r="V23" s="57">
        <f t="shared" si="3"/>
        <v>0</v>
      </c>
      <c r="W23" s="56">
        <f>'[1]Access-Jan'!P23</f>
        <v>0</v>
      </c>
      <c r="X23" s="57">
        <f t="shared" si="4"/>
        <v>0</v>
      </c>
    </row>
    <row r="24" spans="1:24" ht="28.5" hidden="1" customHeight="1" x14ac:dyDescent="0.2">
      <c r="A24" s="51">
        <f>+'[1]Access-Jan'!A25</f>
        <v>0</v>
      </c>
      <c r="B24" s="52">
        <f>+'[1]Access-Jan'!B25</f>
        <v>0</v>
      </c>
      <c r="C24" s="51" t="str">
        <f>+CONCATENATE('[1]Access-Jan'!C25,".",'[1]Access-Jan'!D25)</f>
        <v>.</v>
      </c>
      <c r="D24" s="51" t="str">
        <f>+CONCATENATE('[1]Access-Jan'!E25,".",'[1]Access-Jan'!G25)</f>
        <v>.</v>
      </c>
      <c r="E24" s="52">
        <f>+'[1]Access-Jan'!F25</f>
        <v>0</v>
      </c>
      <c r="F24" s="52">
        <f>+'[1]Access-Jan'!H25</f>
        <v>0</v>
      </c>
      <c r="G24" s="51" t="str">
        <f>IF('[1]Access-Jan'!I25="1","F","S")</f>
        <v>S</v>
      </c>
      <c r="H24" s="51">
        <f>+'[1]Access-Jan'!J25</f>
        <v>0</v>
      </c>
      <c r="I24" s="52">
        <f>+'[1]Access-Jan'!K25</f>
        <v>0</v>
      </c>
      <c r="J24" s="51">
        <f>+'[1]Access-Jan'!L25</f>
        <v>0</v>
      </c>
      <c r="K24" s="56"/>
      <c r="L24" s="56"/>
      <c r="M24" s="56"/>
      <c r="N24" s="54">
        <f t="shared" si="0"/>
        <v>0</v>
      </c>
      <c r="O24" s="56">
        <v>0</v>
      </c>
      <c r="P24" s="56">
        <f>+'[1]Access-Jan'!M24</f>
        <v>0</v>
      </c>
      <c r="Q24" s="56">
        <v>0</v>
      </c>
      <c r="R24" s="56">
        <f t="shared" si="1"/>
        <v>0</v>
      </c>
      <c r="S24" s="56">
        <f>+'[1]Access-Jan'!N24</f>
        <v>0</v>
      </c>
      <c r="T24" s="57">
        <f t="shared" si="2"/>
        <v>0</v>
      </c>
      <c r="U24" s="56">
        <f>'[1]Access-Jan'!O24</f>
        <v>0</v>
      </c>
      <c r="V24" s="57">
        <f t="shared" si="3"/>
        <v>0</v>
      </c>
      <c r="W24" s="56">
        <f>'[1]Access-Jan'!P24</f>
        <v>0</v>
      </c>
      <c r="X24" s="57">
        <f t="shared" si="4"/>
        <v>0</v>
      </c>
    </row>
    <row r="25" spans="1:24" ht="28.5" hidden="1" customHeight="1" x14ac:dyDescent="0.2">
      <c r="A25" s="51">
        <f>+'[1]Access-Jan'!A26</f>
        <v>0</v>
      </c>
      <c r="B25" s="52">
        <f>+'[1]Access-Jan'!B26</f>
        <v>0</v>
      </c>
      <c r="C25" s="51" t="str">
        <f>+CONCATENATE('[1]Access-Jan'!C26,".",'[1]Access-Jan'!D26)</f>
        <v>.</v>
      </c>
      <c r="D25" s="51" t="str">
        <f>+CONCATENATE('[1]Access-Jan'!E26,".",'[1]Access-Jan'!G26)</f>
        <v>.</v>
      </c>
      <c r="E25" s="52">
        <f>+'[1]Access-Jan'!F26</f>
        <v>0</v>
      </c>
      <c r="F25" s="52">
        <f>+'[1]Access-Jan'!H26</f>
        <v>0</v>
      </c>
      <c r="G25" s="51" t="str">
        <f>IF('[1]Access-Jan'!I26="1","F","S")</f>
        <v>S</v>
      </c>
      <c r="H25" s="51">
        <f>+'[1]Access-Jan'!J26</f>
        <v>0</v>
      </c>
      <c r="I25" s="52">
        <f>+'[1]Access-Jan'!K26</f>
        <v>0</v>
      </c>
      <c r="J25" s="51">
        <f>+'[1]Access-Jan'!L26</f>
        <v>0</v>
      </c>
      <c r="K25" s="56"/>
      <c r="L25" s="56"/>
      <c r="M25" s="56"/>
      <c r="N25" s="54">
        <f t="shared" si="0"/>
        <v>0</v>
      </c>
      <c r="O25" s="56">
        <v>0</v>
      </c>
      <c r="P25" s="56">
        <f>+'[1]Access-Jan'!M25</f>
        <v>0</v>
      </c>
      <c r="Q25" s="56">
        <v>0</v>
      </c>
      <c r="R25" s="56">
        <f t="shared" si="1"/>
        <v>0</v>
      </c>
      <c r="S25" s="56">
        <f>+'[1]Access-Jan'!N25</f>
        <v>0</v>
      </c>
      <c r="T25" s="57">
        <f t="shared" si="2"/>
        <v>0</v>
      </c>
      <c r="U25" s="56">
        <f>'[1]Access-Jan'!O25</f>
        <v>0</v>
      </c>
      <c r="V25" s="57">
        <f t="shared" si="3"/>
        <v>0</v>
      </c>
      <c r="W25" s="56">
        <f>'[1]Access-Jan'!P25</f>
        <v>0</v>
      </c>
      <c r="X25" s="57">
        <f t="shared" si="4"/>
        <v>0</v>
      </c>
    </row>
    <row r="26" spans="1:24" ht="28.5" hidden="1" customHeight="1" x14ac:dyDescent="0.2">
      <c r="A26" s="51">
        <f>+'[1]Access-Jan'!A27</f>
        <v>0</v>
      </c>
      <c r="B26" s="52">
        <f>+'[1]Access-Jan'!B27</f>
        <v>0</v>
      </c>
      <c r="C26" s="51" t="str">
        <f>+CONCATENATE('[1]Access-Jan'!C27,".",'[1]Access-Jan'!D27)</f>
        <v>.</v>
      </c>
      <c r="D26" s="51" t="str">
        <f>+CONCATENATE('[1]Access-Jan'!E27,".",'[1]Access-Jan'!G27)</f>
        <v>.</v>
      </c>
      <c r="E26" s="52">
        <f>+'[1]Access-Jan'!F27</f>
        <v>0</v>
      </c>
      <c r="F26" s="52">
        <f>+'[1]Access-Jan'!H27</f>
        <v>0</v>
      </c>
      <c r="G26" s="51" t="str">
        <f>IF('[1]Access-Jan'!I27="1","F","S")</f>
        <v>S</v>
      </c>
      <c r="H26" s="51">
        <f>+'[1]Access-Jan'!J27</f>
        <v>0</v>
      </c>
      <c r="I26" s="52">
        <f>+'[1]Access-Jan'!K27</f>
        <v>0</v>
      </c>
      <c r="J26" s="51">
        <f>+'[1]Access-Jan'!L27</f>
        <v>0</v>
      </c>
      <c r="K26" s="56"/>
      <c r="L26" s="56"/>
      <c r="M26" s="56"/>
      <c r="N26" s="54">
        <f t="shared" si="0"/>
        <v>0</v>
      </c>
      <c r="O26" s="56">
        <v>0</v>
      </c>
      <c r="P26" s="56">
        <f>+'[1]Access-Jan'!M26</f>
        <v>0</v>
      </c>
      <c r="Q26" s="56">
        <v>0</v>
      </c>
      <c r="R26" s="56">
        <f t="shared" si="1"/>
        <v>0</v>
      </c>
      <c r="S26" s="56">
        <f>+'[1]Access-Jan'!N26</f>
        <v>0</v>
      </c>
      <c r="T26" s="57">
        <f t="shared" si="2"/>
        <v>0</v>
      </c>
      <c r="U26" s="56">
        <f>'[1]Access-Jan'!O26</f>
        <v>0</v>
      </c>
      <c r="V26" s="57">
        <f t="shared" si="3"/>
        <v>0</v>
      </c>
      <c r="W26" s="56">
        <f>'[1]Access-Jan'!P26</f>
        <v>0</v>
      </c>
      <c r="X26" s="57">
        <f t="shared" si="4"/>
        <v>0</v>
      </c>
    </row>
    <row r="27" spans="1:24" ht="28.5" hidden="1" customHeight="1" x14ac:dyDescent="0.2">
      <c r="A27" s="51">
        <f>+'[1]Access-Jan'!A28</f>
        <v>0</v>
      </c>
      <c r="B27" s="52">
        <f>+'[1]Access-Jan'!B28</f>
        <v>0</v>
      </c>
      <c r="C27" s="51" t="str">
        <f>+CONCATENATE('[1]Access-Jan'!C28,".",'[1]Access-Jan'!D28)</f>
        <v>.</v>
      </c>
      <c r="D27" s="51" t="str">
        <f>+CONCATENATE('[1]Access-Jan'!E28,".",'[1]Access-Jan'!G28)</f>
        <v>.</v>
      </c>
      <c r="E27" s="52">
        <f>+'[1]Access-Jan'!F28</f>
        <v>0</v>
      </c>
      <c r="F27" s="52">
        <f>+'[1]Access-Jan'!H28</f>
        <v>0</v>
      </c>
      <c r="G27" s="51" t="str">
        <f>IF('[1]Access-Jan'!I28="1","F","S")</f>
        <v>S</v>
      </c>
      <c r="H27" s="51">
        <f>+'[1]Access-Jan'!J28</f>
        <v>0</v>
      </c>
      <c r="I27" s="52">
        <f>+'[1]Access-Jan'!K28</f>
        <v>0</v>
      </c>
      <c r="J27" s="51">
        <f>+'[1]Access-Jan'!L28</f>
        <v>0</v>
      </c>
      <c r="K27" s="56"/>
      <c r="L27" s="56"/>
      <c r="M27" s="56"/>
      <c r="N27" s="54">
        <f t="shared" si="0"/>
        <v>0</v>
      </c>
      <c r="O27" s="56">
        <v>0</v>
      </c>
      <c r="P27" s="56">
        <f>+'[1]Access-Jan'!M27</f>
        <v>0</v>
      </c>
      <c r="Q27" s="56">
        <v>0</v>
      </c>
      <c r="R27" s="56">
        <f t="shared" si="1"/>
        <v>0</v>
      </c>
      <c r="S27" s="56">
        <f>+'[1]Access-Jan'!N27</f>
        <v>0</v>
      </c>
      <c r="T27" s="57">
        <f t="shared" si="2"/>
        <v>0</v>
      </c>
      <c r="U27" s="56">
        <f>'[1]Access-Jan'!O27</f>
        <v>0</v>
      </c>
      <c r="V27" s="57">
        <f t="shared" si="3"/>
        <v>0</v>
      </c>
      <c r="W27" s="56">
        <f>'[1]Access-Jan'!P27</f>
        <v>0</v>
      </c>
      <c r="X27" s="57">
        <f t="shared" si="4"/>
        <v>0</v>
      </c>
    </row>
    <row r="28" spans="1:24" ht="28.5" hidden="1" customHeight="1" thickBot="1" x14ac:dyDescent="0.25">
      <c r="A28" s="51">
        <f>+'[1]Access-Jan'!A29</f>
        <v>0</v>
      </c>
      <c r="B28" s="52">
        <f>+'[1]Access-Jan'!B29</f>
        <v>0</v>
      </c>
      <c r="C28" s="51" t="str">
        <f>+CONCATENATE('[1]Access-Jan'!C29,".",'[1]Access-Jan'!D29)</f>
        <v>.</v>
      </c>
      <c r="D28" s="51" t="str">
        <f>+CONCATENATE('[1]Access-Jan'!E29,".",'[1]Access-Jan'!G29)</f>
        <v>.</v>
      </c>
      <c r="E28" s="52">
        <f>+'[1]Access-Jan'!F29</f>
        <v>0</v>
      </c>
      <c r="F28" s="52">
        <f>+'[1]Access-Jan'!H29</f>
        <v>0</v>
      </c>
      <c r="G28" s="51" t="str">
        <f>IF('[1]Access-Jan'!I29="1","F","S")</f>
        <v>S</v>
      </c>
      <c r="H28" s="51">
        <f>+'[1]Access-Jan'!J29</f>
        <v>0</v>
      </c>
      <c r="I28" s="52">
        <f>+'[1]Access-Jan'!K29</f>
        <v>0</v>
      </c>
      <c r="J28" s="51">
        <f>+'[1]Access-Jan'!L29</f>
        <v>0</v>
      </c>
      <c r="K28" s="56"/>
      <c r="L28" s="56"/>
      <c r="M28" s="56"/>
      <c r="N28" s="54">
        <f t="shared" si="0"/>
        <v>0</v>
      </c>
      <c r="O28" s="56">
        <v>0</v>
      </c>
      <c r="P28" s="56">
        <f>+'[1]Access-Jan'!M28</f>
        <v>0</v>
      </c>
      <c r="Q28" s="56">
        <v>0</v>
      </c>
      <c r="R28" s="56">
        <f t="shared" si="1"/>
        <v>0</v>
      </c>
      <c r="S28" s="56">
        <f>+'[1]Access-Jan'!N28</f>
        <v>0</v>
      </c>
      <c r="T28" s="57">
        <f t="shared" si="2"/>
        <v>0</v>
      </c>
      <c r="U28" s="56">
        <f>'[1]Access-Jan'!O28</f>
        <v>0</v>
      </c>
      <c r="V28" s="57">
        <f t="shared" si="3"/>
        <v>0</v>
      </c>
      <c r="W28" s="56">
        <f>'[1]Access-Jan'!P28</f>
        <v>0</v>
      </c>
      <c r="X28" s="57">
        <f t="shared" si="4"/>
        <v>0</v>
      </c>
    </row>
    <row r="29" spans="1:24" ht="28.5" customHeight="1" thickBot="1" x14ac:dyDescent="0.25">
      <c r="A29" s="18" t="s">
        <v>48</v>
      </c>
      <c r="B29" s="58"/>
      <c r="C29" s="58"/>
      <c r="D29" s="58"/>
      <c r="E29" s="58"/>
      <c r="F29" s="58"/>
      <c r="G29" s="58"/>
      <c r="H29" s="58"/>
      <c r="I29" s="58"/>
      <c r="J29" s="19"/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60">
        <f>SUM(P10:P28)</f>
        <v>34489465.889999993</v>
      </c>
      <c r="Q29" s="60">
        <f>SUM(Q10:Q28)</f>
        <v>0</v>
      </c>
      <c r="R29" s="60">
        <f>SUM(R10:R28)</f>
        <v>34489465.889999993</v>
      </c>
      <c r="S29" s="60">
        <f>SUM(S10:S28)</f>
        <v>32734970.499999996</v>
      </c>
      <c r="T29" s="61">
        <f t="shared" si="2"/>
        <v>0.94912952854660759</v>
      </c>
      <c r="U29" s="60">
        <f>SUM(U10:U28)</f>
        <v>17806886.149999999</v>
      </c>
      <c r="V29" s="61">
        <f t="shared" si="3"/>
        <v>0.51629927256029196</v>
      </c>
      <c r="W29" s="60">
        <f>SUM(W10:W28)</f>
        <v>15675317.490000004</v>
      </c>
      <c r="X29" s="61">
        <f t="shared" si="4"/>
        <v>0.45449580286324365</v>
      </c>
    </row>
    <row r="30" spans="1:24" x14ac:dyDescent="0.2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x14ac:dyDescent="0.2">
      <c r="A31" s="2" t="s">
        <v>50</v>
      </c>
      <c r="B31" s="62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  <row r="32" spans="1:24" ht="15.95" customHeight="1" x14ac:dyDescent="0.2"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</row>
    <row r="33" spans="14:26" x14ac:dyDescent="0.2">
      <c r="N33" s="67"/>
      <c r="O33" s="65"/>
      <c r="P33" s="66"/>
      <c r="Q33" s="66"/>
      <c r="R33" s="66"/>
      <c r="S33" s="66"/>
      <c r="T33" s="66"/>
      <c r="U33" s="66"/>
      <c r="V33" s="66"/>
      <c r="W33" s="66"/>
      <c r="X33" s="67"/>
      <c r="Y33" s="64"/>
      <c r="Z33" s="64"/>
    </row>
    <row r="34" spans="14:26" x14ac:dyDescent="0.2"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4"/>
      <c r="Z34" s="64"/>
    </row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2025-02-17T14:43:19Z</dcterms:created>
  <dcterms:modified xsi:type="dcterms:W3CDTF">2025-02-17T14:43:49Z</dcterms:modified>
</cp:coreProperties>
</file>