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115" windowHeight="7485"/>
  </bookViews>
  <sheets>
    <sheet name="Nov" sheetId="1" r:id="rId1"/>
  </sheets>
  <externalReferences>
    <externalReference r:id="rId2"/>
  </externalReferences>
  <definedNames>
    <definedName name="_xlnm.Print_Area" localSheetId="0">Nov!$A$1:$X$42</definedName>
  </definedNames>
  <calcPr calcId="145621"/>
</workbook>
</file>

<file path=xl/calcChain.xml><?xml version="1.0" encoding="utf-8"?>
<calcChain xmlns="http://schemas.openxmlformats.org/spreadsheetml/2006/main">
  <c r="W39" i="1" l="1"/>
  <c r="U39" i="1"/>
  <c r="S39" i="1"/>
  <c r="Q39" i="1"/>
  <c r="P39" i="1"/>
  <c r="R39" i="1" s="1"/>
  <c r="J39" i="1"/>
  <c r="I39" i="1"/>
  <c r="H39" i="1"/>
  <c r="G39" i="1"/>
  <c r="F39" i="1"/>
  <c r="E39" i="1"/>
  <c r="D39" i="1"/>
  <c r="C39" i="1"/>
  <c r="B39" i="1"/>
  <c r="A39" i="1"/>
  <c r="W38" i="1"/>
  <c r="U38" i="1"/>
  <c r="S38" i="1"/>
  <c r="Q38" i="1"/>
  <c r="P38" i="1"/>
  <c r="J38" i="1"/>
  <c r="I38" i="1"/>
  <c r="H38" i="1"/>
  <c r="G38" i="1"/>
  <c r="F38" i="1"/>
  <c r="E38" i="1"/>
  <c r="D38" i="1"/>
  <c r="C38" i="1"/>
  <c r="B38" i="1"/>
  <c r="A38" i="1"/>
  <c r="W37" i="1"/>
  <c r="U37" i="1"/>
  <c r="S37" i="1"/>
  <c r="Q37" i="1"/>
  <c r="R37" i="1" s="1"/>
  <c r="X37" i="1" s="1"/>
  <c r="P37" i="1"/>
  <c r="J37" i="1"/>
  <c r="I37" i="1"/>
  <c r="H37" i="1"/>
  <c r="G37" i="1"/>
  <c r="F37" i="1"/>
  <c r="E37" i="1"/>
  <c r="D37" i="1"/>
  <c r="C37" i="1"/>
  <c r="B37" i="1"/>
  <c r="A37" i="1"/>
  <c r="W36" i="1"/>
  <c r="U36" i="1"/>
  <c r="S36" i="1"/>
  <c r="Q36" i="1"/>
  <c r="R36" i="1" s="1"/>
  <c r="V36" i="1" s="1"/>
  <c r="P36" i="1"/>
  <c r="J36" i="1"/>
  <c r="I36" i="1"/>
  <c r="H36" i="1"/>
  <c r="G36" i="1"/>
  <c r="F36" i="1"/>
  <c r="E36" i="1"/>
  <c r="D36" i="1"/>
  <c r="C36" i="1"/>
  <c r="B36" i="1"/>
  <c r="A36" i="1"/>
  <c r="W35" i="1"/>
  <c r="U35" i="1"/>
  <c r="S35" i="1"/>
  <c r="Q35" i="1"/>
  <c r="P35" i="1"/>
  <c r="R35" i="1" s="1"/>
  <c r="J35" i="1"/>
  <c r="I35" i="1"/>
  <c r="H35" i="1"/>
  <c r="G35" i="1"/>
  <c r="F35" i="1"/>
  <c r="E35" i="1"/>
  <c r="D35" i="1"/>
  <c r="C35" i="1"/>
  <c r="B35" i="1"/>
  <c r="A35" i="1"/>
  <c r="W34" i="1"/>
  <c r="U34" i="1"/>
  <c r="S34" i="1"/>
  <c r="Q34" i="1"/>
  <c r="P34" i="1"/>
  <c r="R34" i="1" s="1"/>
  <c r="J34" i="1"/>
  <c r="I34" i="1"/>
  <c r="H34" i="1"/>
  <c r="G34" i="1"/>
  <c r="F34" i="1"/>
  <c r="E34" i="1"/>
  <c r="D34" i="1"/>
  <c r="C34" i="1"/>
  <c r="B34" i="1"/>
  <c r="A34" i="1"/>
  <c r="W33" i="1"/>
  <c r="U33" i="1"/>
  <c r="S33" i="1"/>
  <c r="Q33" i="1"/>
  <c r="P33" i="1"/>
  <c r="R33" i="1" s="1"/>
  <c r="X33" i="1" s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Q32" i="1"/>
  <c r="P32" i="1"/>
  <c r="R32" i="1" s="1"/>
  <c r="V32" i="1" s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Q31" i="1"/>
  <c r="P31" i="1"/>
  <c r="R31" i="1" s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Q30" i="1"/>
  <c r="P30" i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Q29" i="1"/>
  <c r="P29" i="1"/>
  <c r="R29" i="1" s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Q28" i="1"/>
  <c r="P28" i="1"/>
  <c r="R28" i="1" s="1"/>
  <c r="V28" i="1" s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Q27" i="1"/>
  <c r="P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Q26" i="1"/>
  <c r="P26" i="1"/>
  <c r="R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Q25" i="1"/>
  <c r="P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R24" i="1" s="1"/>
  <c r="V24" i="1" s="1"/>
  <c r="P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R21" i="1" s="1"/>
  <c r="X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R20" i="1" s="1"/>
  <c r="V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R17" i="1" s="1"/>
  <c r="X17" i="1" s="1"/>
  <c r="P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R16" i="1" s="1"/>
  <c r="V16" i="1" s="1"/>
  <c r="P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R13" i="1" s="1"/>
  <c r="X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R12" i="1" s="1"/>
  <c r="V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R11" i="1" s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Q10" i="1"/>
  <c r="Q40" i="1" s="1"/>
  <c r="P10" i="1"/>
  <c r="N10" i="1"/>
  <c r="J10" i="1"/>
  <c r="I10" i="1"/>
  <c r="H10" i="1"/>
  <c r="G10" i="1"/>
  <c r="F10" i="1"/>
  <c r="E10" i="1"/>
  <c r="D10" i="1"/>
  <c r="C10" i="1"/>
  <c r="B10" i="1"/>
  <c r="A10" i="1"/>
  <c r="W40" i="1" l="1"/>
  <c r="R18" i="1"/>
  <c r="V18" i="1" s="1"/>
  <c r="R25" i="1"/>
  <c r="X25" i="1" s="1"/>
  <c r="R30" i="1"/>
  <c r="R38" i="1"/>
  <c r="X38" i="1" s="1"/>
  <c r="R10" i="1"/>
  <c r="V10" i="1" s="1"/>
  <c r="R27" i="1"/>
  <c r="V27" i="1" s="1"/>
  <c r="V15" i="1"/>
  <c r="X15" i="1"/>
  <c r="T15" i="1"/>
  <c r="X29" i="1"/>
  <c r="T29" i="1"/>
  <c r="V29" i="1"/>
  <c r="V35" i="1"/>
  <c r="X35" i="1"/>
  <c r="T35" i="1"/>
  <c r="X14" i="1"/>
  <c r="T14" i="1"/>
  <c r="V14" i="1"/>
  <c r="X22" i="1"/>
  <c r="T22" i="1"/>
  <c r="V22" i="1"/>
  <c r="X34" i="1"/>
  <c r="T34" i="1"/>
  <c r="V34" i="1"/>
  <c r="T10" i="1"/>
  <c r="V19" i="1"/>
  <c r="X19" i="1"/>
  <c r="T19" i="1"/>
  <c r="T27" i="1"/>
  <c r="V39" i="1"/>
  <c r="X39" i="1"/>
  <c r="T39" i="1"/>
  <c r="X18" i="1"/>
  <c r="T25" i="1"/>
  <c r="X30" i="1"/>
  <c r="T30" i="1"/>
  <c r="V30" i="1"/>
  <c r="T38" i="1"/>
  <c r="V38" i="1"/>
  <c r="V11" i="1"/>
  <c r="X11" i="1"/>
  <c r="T11" i="1"/>
  <c r="X26" i="1"/>
  <c r="T26" i="1"/>
  <c r="V26" i="1"/>
  <c r="V31" i="1"/>
  <c r="X31" i="1"/>
  <c r="T31" i="1"/>
  <c r="V23" i="1"/>
  <c r="X23" i="1"/>
  <c r="T23" i="1"/>
  <c r="T12" i="1"/>
  <c r="X12" i="1"/>
  <c r="T16" i="1"/>
  <c r="X16" i="1"/>
  <c r="T20" i="1"/>
  <c r="X20" i="1"/>
  <c r="T24" i="1"/>
  <c r="X24" i="1"/>
  <c r="T28" i="1"/>
  <c r="X28" i="1"/>
  <c r="T32" i="1"/>
  <c r="X32" i="1"/>
  <c r="T36" i="1"/>
  <c r="X36" i="1"/>
  <c r="V13" i="1"/>
  <c r="V17" i="1"/>
  <c r="V21" i="1"/>
  <c r="V33" i="1"/>
  <c r="V37" i="1"/>
  <c r="S40" i="1"/>
  <c r="P40" i="1"/>
  <c r="T13" i="1"/>
  <c r="T17" i="1"/>
  <c r="T21" i="1"/>
  <c r="T33" i="1"/>
  <c r="T37" i="1"/>
  <c r="U40" i="1"/>
  <c r="X27" i="1" l="1"/>
  <c r="X10" i="1"/>
  <c r="V25" i="1"/>
  <c r="T18" i="1"/>
  <c r="R40" i="1"/>
  <c r="X40" i="1" s="1"/>
  <c r="T40" i="1"/>
  <c r="V40" i="1" l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<sst xmlns="http://schemas.openxmlformats.org/spreadsheetml/2006/main" count="55" uniqueCount="51">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</sst>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2" fillId="0" borderId="21" xfId="2" applyNumberFormat="1" applyFont="1" applyFill="1" applyBorder="1" applyAlignment="1">
      <alignment horizontal="center" vertical="center" wrapText="1"/>
    </xf>
    <xf numFmtId="0" fontId="2" fillId="0" borderId="4" xfId="2" applyNumberFormat="1" applyFont="1" applyFill="1" applyBorder="1" applyAlignment="1">
      <alignment horizontal="left" vertical="center" wrapText="1"/>
    </xf>
    <xf numFmtId="0" fontId="2" fillId="0" borderId="4" xfId="2" applyNumberFormat="1" applyFont="1" applyFill="1" applyBorder="1" applyAlignment="1">
      <alignment horizontal="center" vertical="center" wrapText="1"/>
    </xf>
    <xf numFmtId="0" fontId="2" fillId="0" borderId="22" xfId="2" applyNumberFormat="1" applyFont="1" applyFill="1" applyBorder="1" applyAlignment="1">
      <alignment vertical="center" wrapText="1"/>
    </xf>
    <xf numFmtId="0" fontId="2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2" fillId="0" borderId="4" xfId="4" applyNumberFormat="1" applyFont="1" applyBorder="1" applyAlignment="1">
      <alignment horizontal="right" vertical="center"/>
    </xf>
    <xf numFmtId="164" fontId="2" fillId="0" borderId="4" xfId="3" applyNumberFormat="1" applyFont="1" applyBorder="1" applyAlignment="1">
      <alignment horizontal="right" vertical="center"/>
    </xf>
    <xf numFmtId="0" fontId="2" fillId="0" borderId="24" xfId="2" applyNumberFormat="1" applyFont="1" applyFill="1" applyBorder="1" applyAlignment="1">
      <alignment horizontal="center" vertical="center" wrapText="1"/>
    </xf>
    <xf numFmtId="0" fontId="2" fillId="0" borderId="24" xfId="2" applyNumberFormat="1" applyFont="1" applyFill="1" applyBorder="1" applyAlignment="1">
      <alignment horizontal="left" vertical="center" wrapText="1"/>
    </xf>
    <xf numFmtId="0" fontId="2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2" fillId="0" borderId="24" xfId="4" applyNumberFormat="1" applyFont="1" applyBorder="1" applyAlignment="1">
      <alignment horizontal="right" vertical="center"/>
    </xf>
    <xf numFmtId="164" fontId="2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2" fillId="0" borderId="27" xfId="4" applyNumberFormat="1" applyFont="1" applyFill="1" applyBorder="1" applyAlignment="1">
      <alignment horizontal="right" vertical="center" wrapText="1"/>
    </xf>
    <xf numFmtId="164" fontId="2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14">
    <cellStyle name="Normal" xfId="0" builtinId="0"/>
    <cellStyle name="Normal 2" xfId="5"/>
    <cellStyle name="Normal 2 8" xfId="2"/>
    <cellStyle name="Normal 2 8 2" xfId="6"/>
    <cellStyle name="Normal 3" xfId="7"/>
    <cellStyle name="Normal 4" xfId="8"/>
    <cellStyle name="Normal 5" xfId="9"/>
    <cellStyle name="Normal 6" xfId="10"/>
    <cellStyle name="Porcentagem 11" xfId="1"/>
    <cellStyle name="Porcentagem 11 2" xfId="11"/>
    <cellStyle name="Porcentagem 2" xfId="3"/>
    <cellStyle name="Porcentagem 2 2" xfId="12"/>
    <cellStyle name="Vírgula 2" xfId="4"/>
    <cellStyle name="Vírgula 2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0/Relat&#243;rio%20Final%20-%20Publica&#231;&#245;es/Anexo%20II%20-%20Transparencia%20Mensal%202020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3</v>
          </cell>
          <cell r="M10">
            <v>2264152</v>
          </cell>
          <cell r="P10">
            <v>2262933.64</v>
          </cell>
          <cell r="Q10">
            <v>2166669.0299999998</v>
          </cell>
          <cell r="R10">
            <v>2166459.0299999998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4</v>
          </cell>
          <cell r="M11">
            <v>2831093</v>
          </cell>
          <cell r="P11">
            <v>1147563.81</v>
          </cell>
          <cell r="Q11">
            <v>447719.86</v>
          </cell>
          <cell r="R11">
            <v>378969.86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PRIMARIOS DE LIVRE APLICACAO</v>
          </cell>
          <cell r="L12" t="str">
            <v>3</v>
          </cell>
          <cell r="M12">
            <v>101652308</v>
          </cell>
          <cell r="P12">
            <v>99467806.379999995</v>
          </cell>
          <cell r="Q12">
            <v>80456916.400000006</v>
          </cell>
          <cell r="R12">
            <v>76895281.75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E EMOLUMENTOS - PODER JUDICIARIO</v>
          </cell>
          <cell r="L13" t="str">
            <v>3</v>
          </cell>
          <cell r="M13">
            <v>21142114</v>
          </cell>
          <cell r="P13">
            <v>20846639.579999998</v>
          </cell>
          <cell r="Q13">
            <v>14347333.49</v>
          </cell>
          <cell r="R13">
            <v>12766210.59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061</v>
          </cell>
          <cell r="E14" t="str">
            <v>0033</v>
          </cell>
          <cell r="F14" t="str">
            <v>PROGRAMA DE GESTAO E MANUTENCAO DO PODER JUDICIARIO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0300</v>
          </cell>
          <cell r="K14" t="str">
            <v>RECURSOS PRIMARIOS DE LIVRE APLICACAO</v>
          </cell>
          <cell r="L14" t="str">
            <v>3</v>
          </cell>
          <cell r="M14">
            <v>0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11RQ</v>
          </cell>
          <cell r="H15" t="str">
            <v>REFORMA DO FORUM DAS EXECUCOES FISCAIS - SP</v>
          </cell>
          <cell r="I15" t="str">
            <v>1</v>
          </cell>
          <cell r="J15" t="str">
            <v>0100</v>
          </cell>
          <cell r="K15" t="str">
            <v>RECURSOS PRIMARIOS DE LIVRE APLICACAO</v>
          </cell>
          <cell r="L15" t="str">
            <v>4</v>
          </cell>
          <cell r="M15">
            <v>672107</v>
          </cell>
          <cell r="P15">
            <v>407000</v>
          </cell>
          <cell r="Q15">
            <v>27319.57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12S9</v>
          </cell>
          <cell r="H16" t="str">
            <v>REFORMA DO FORUM FEDERAL CRIMINAL E PREVIDENCIARIO DE SAO PA</v>
          </cell>
          <cell r="I16" t="str">
            <v>1</v>
          </cell>
          <cell r="J16" t="str">
            <v>0100</v>
          </cell>
          <cell r="K16" t="str">
            <v>RECURSOS PRIMARIOS DE LIVRE APLICACAO</v>
          </cell>
          <cell r="L16" t="str">
            <v>4</v>
          </cell>
          <cell r="M16">
            <v>202774</v>
          </cell>
          <cell r="P16">
            <v>115639.84</v>
          </cell>
          <cell r="Q16">
            <v>18139.84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122</v>
          </cell>
          <cell r="E17" t="str">
            <v>0033</v>
          </cell>
          <cell r="F17" t="str">
            <v>PROGRAMA DE GESTAO E MANUTENCAO DO PODER JUDICIARIO</v>
          </cell>
          <cell r="G17" t="str">
            <v>13FR</v>
          </cell>
          <cell r="H17" t="str">
            <v>REFORMA DO FORUM FEDERAL DE RIBEIRAO PRETO - SP</v>
          </cell>
          <cell r="I17" t="str">
            <v>1</v>
          </cell>
          <cell r="J17" t="str">
            <v>0100</v>
          </cell>
          <cell r="K17" t="str">
            <v>RECURSOS PRIMARIOS DE LIVRE APLICACAO</v>
          </cell>
          <cell r="L17" t="str">
            <v>4</v>
          </cell>
          <cell r="M17">
            <v>124605</v>
          </cell>
          <cell r="P17">
            <v>34000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122</v>
          </cell>
          <cell r="E18" t="str">
            <v>0033</v>
          </cell>
          <cell r="F18" t="str">
            <v>PROGRAMA DE GESTAO E MANUTENCAO DO PODER JUDICIARIO</v>
          </cell>
          <cell r="G18" t="str">
            <v>14YN</v>
          </cell>
          <cell r="H18" t="str">
            <v>REFORMA DO FORUM FEDERAL CIVEL DE SAO PAULO - SP</v>
          </cell>
          <cell r="I18" t="str">
            <v>1</v>
          </cell>
          <cell r="J18" t="str">
            <v>0100</v>
          </cell>
          <cell r="K18" t="str">
            <v>RECURSOS PRIMARIOS DE LIVRE APLICACAO</v>
          </cell>
          <cell r="L18" t="str">
            <v>4</v>
          </cell>
          <cell r="M18">
            <v>163019</v>
          </cell>
          <cell r="P18">
            <v>163017.60000000001</v>
          </cell>
          <cell r="Q18">
            <v>5718.12</v>
          </cell>
          <cell r="R18">
            <v>5718.12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122</v>
          </cell>
          <cell r="E19" t="str">
            <v>0033</v>
          </cell>
          <cell r="F19" t="str">
            <v>PROGRAMA DE GESTAO E MANUTENCAO DO PODER JUDICIARIO</v>
          </cell>
          <cell r="G19" t="str">
            <v>14YO</v>
          </cell>
          <cell r="H19" t="str">
            <v>REFORMA DA SEDE ADMINISTRATIVA DA JUSTICA FEDERAL DE SAO PAU</v>
          </cell>
          <cell r="I19" t="str">
            <v>1</v>
          </cell>
          <cell r="J19" t="str">
            <v>0100</v>
          </cell>
          <cell r="K19" t="str">
            <v>RECURSOS PRIMARIOS DE LIVRE APLICACAO</v>
          </cell>
          <cell r="L19" t="str">
            <v>4</v>
          </cell>
          <cell r="M19">
            <v>59674</v>
          </cell>
          <cell r="P19">
            <v>59673.62</v>
          </cell>
          <cell r="Q19">
            <v>12693.43</v>
          </cell>
          <cell r="R19">
            <v>12693.43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122</v>
          </cell>
          <cell r="E20" t="str">
            <v>0033</v>
          </cell>
          <cell r="F20" t="str">
            <v>PROGRAMA DE GESTAO E MANUTENCAO DO PODER JUDICIARIO</v>
          </cell>
          <cell r="G20" t="str">
            <v>158T</v>
          </cell>
          <cell r="H20" t="str">
            <v>REFORMA DO JUIZADO ESPECIAL FEDERAL DE SAO PAULO - SP - 2. E</v>
          </cell>
          <cell r="I20" t="str">
            <v>1</v>
          </cell>
          <cell r="J20" t="str">
            <v>0100</v>
          </cell>
          <cell r="K20" t="str">
            <v>RECURSOS PRIMARIOS DE LIVRE APLICACAO</v>
          </cell>
          <cell r="L20" t="str">
            <v>4</v>
          </cell>
          <cell r="M20">
            <v>57011</v>
          </cell>
          <cell r="P20">
            <v>57010.52</v>
          </cell>
          <cell r="Q20">
            <v>57010.52</v>
          </cell>
          <cell r="R20">
            <v>57010.52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02</v>
          </cell>
          <cell r="D21" t="str">
            <v>122</v>
          </cell>
          <cell r="E21" t="str">
            <v>0033</v>
          </cell>
          <cell r="F21" t="str">
            <v>PROGRAMA DE GESTAO E MANUTENCAO DO PODER JUDICIARIO</v>
          </cell>
          <cell r="G21" t="str">
            <v>15FZ</v>
          </cell>
          <cell r="H21" t="str">
            <v>REFORMA DO FORUM FEDERAL DE PRESIDENTE PRUDENTE - SP</v>
          </cell>
          <cell r="I21" t="str">
            <v>1</v>
          </cell>
          <cell r="J21" t="str">
            <v>0100</v>
          </cell>
          <cell r="K21" t="str">
            <v>RECURSOS PRIMARIOS DE LIVRE APLICACAO</v>
          </cell>
          <cell r="L21" t="str">
            <v>4</v>
          </cell>
          <cell r="M21">
            <v>0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02</v>
          </cell>
          <cell r="D22" t="str">
            <v>122</v>
          </cell>
          <cell r="E22" t="str">
            <v>0033</v>
          </cell>
          <cell r="F22" t="str">
            <v>PROGRAMA DE GESTAO E MANUTENCAO DO PODER JUDICIARIO</v>
          </cell>
          <cell r="G22" t="str">
            <v>15NX</v>
          </cell>
          <cell r="H22" t="str">
            <v>REFORMA DO FORUM FEDERAL DE SANTOS - SP</v>
          </cell>
          <cell r="I22" t="str">
            <v>1</v>
          </cell>
          <cell r="J22" t="str">
            <v>0100</v>
          </cell>
          <cell r="K22" t="str">
            <v>RECURSOS PRIMARIOS DE LIVRE APLICACAO</v>
          </cell>
          <cell r="L22" t="str">
            <v>4</v>
          </cell>
          <cell r="M22">
            <v>35000</v>
          </cell>
          <cell r="P22">
            <v>35000</v>
          </cell>
        </row>
        <row r="23">
          <cell r="A23" t="str">
            <v>12101</v>
          </cell>
          <cell r="B23" t="str">
            <v>JUSTICA FEDERAL DE PRIMEIRO GRAU</v>
          </cell>
          <cell r="C23" t="str">
            <v>02</v>
          </cell>
          <cell r="D23" t="str">
            <v>122</v>
          </cell>
          <cell r="E23" t="str">
            <v>0033</v>
          </cell>
          <cell r="F23" t="str">
            <v>PROGRAMA DE GESTAO E MANUTENCAO DO PODER JUDICIARIO</v>
          </cell>
          <cell r="G23" t="str">
            <v>15QA</v>
          </cell>
          <cell r="H23" t="str">
            <v>REFORMA DO FORUM FEDERAL DE BARUERI - SP</v>
          </cell>
          <cell r="I23" t="str">
            <v>1</v>
          </cell>
          <cell r="J23" t="str">
            <v>0100</v>
          </cell>
          <cell r="K23" t="str">
            <v>RECURSOS PRIMARIOS DE LIVRE APLICACAO</v>
          </cell>
          <cell r="L23" t="str">
            <v>4</v>
          </cell>
          <cell r="M23">
            <v>200000</v>
          </cell>
        </row>
        <row r="24">
          <cell r="A24" t="str">
            <v>12101</v>
          </cell>
          <cell r="B24" t="str">
            <v>JUSTICA FEDERAL DE PRIMEIRO GRAU</v>
          </cell>
          <cell r="C24" t="str">
            <v>02</v>
          </cell>
          <cell r="D24" t="str">
            <v>122</v>
          </cell>
          <cell r="E24" t="str">
            <v>0033</v>
          </cell>
          <cell r="F24" t="str">
            <v>PROGRAMA DE GESTAO E MANUTENCAO DO PODER JUDICIARIO</v>
          </cell>
          <cell r="G24" t="str">
            <v>15TO</v>
          </cell>
          <cell r="H24" t="str">
            <v>REFORMA DO ANEXO ADMINISTRATIVO PRESIDENTE WILSON DE SAO PAU</v>
          </cell>
          <cell r="I24" t="str">
            <v>1</v>
          </cell>
          <cell r="J24" t="str">
            <v>0100</v>
          </cell>
          <cell r="K24" t="str">
            <v>RECURSOS PRIMARIOS DE LIVRE APLICACAO</v>
          </cell>
          <cell r="L24" t="str">
            <v>4</v>
          </cell>
          <cell r="M24">
            <v>1567120</v>
          </cell>
        </row>
        <row r="25">
          <cell r="A25" t="str">
            <v>12101</v>
          </cell>
          <cell r="B25" t="str">
            <v>JUSTICA FEDERAL DE PRIMEIRO GRAU</v>
          </cell>
          <cell r="C25" t="str">
            <v>02</v>
          </cell>
          <cell r="D25" t="str">
            <v>122</v>
          </cell>
          <cell r="E25" t="str">
            <v>0033</v>
          </cell>
          <cell r="F25" t="str">
            <v>PROGRAMA DE GESTAO E MANUTENCAO DO PODER JUDICIARIO</v>
          </cell>
          <cell r="G25" t="str">
            <v>1D37</v>
          </cell>
          <cell r="H25" t="str">
            <v>AQUISICAO DE EDIFICIO-SEDE PARA A SUBSECAO JUDICIARIA DE AME</v>
          </cell>
          <cell r="I25" t="str">
            <v>1</v>
          </cell>
          <cell r="J25" t="str">
            <v>0100</v>
          </cell>
          <cell r="K25" t="str">
            <v>RECURSOS PRIMARIOS DE LIVRE APLICACAO</v>
          </cell>
          <cell r="L25" t="str">
            <v>5</v>
          </cell>
          <cell r="M25">
            <v>8460000</v>
          </cell>
        </row>
        <row r="26">
          <cell r="A26" t="str">
            <v>12101</v>
          </cell>
          <cell r="B26" t="str">
            <v>JUSTICA FEDERAL DE PRIMEIRO GRAU</v>
          </cell>
          <cell r="C26" t="str">
            <v>02</v>
          </cell>
          <cell r="D26" t="str">
            <v>122</v>
          </cell>
          <cell r="E26" t="str">
            <v>0033</v>
          </cell>
          <cell r="F26" t="str">
            <v>PROGRAMA DE GESTAO E MANUTENCAO DO PODER JUDICIARIO</v>
          </cell>
          <cell r="G26" t="str">
            <v>20TP</v>
          </cell>
          <cell r="H26" t="str">
            <v>ATIVOS CIVIS DA UNIAO</v>
          </cell>
          <cell r="I26" t="str">
            <v>1</v>
          </cell>
          <cell r="J26" t="str">
            <v>0100</v>
          </cell>
          <cell r="K26" t="str">
            <v>RECURSOS PRIMARIOS DE LIVRE APLICACAO</v>
          </cell>
          <cell r="L26" t="str">
            <v>1</v>
          </cell>
          <cell r="M26">
            <v>1028181074.5700001</v>
          </cell>
          <cell r="P26">
            <v>1027943877.7</v>
          </cell>
          <cell r="Q26">
            <v>1027943877.7</v>
          </cell>
          <cell r="R26">
            <v>1024449675.3099999</v>
          </cell>
        </row>
        <row r="27">
          <cell r="A27" t="str">
            <v>12101</v>
          </cell>
          <cell r="B27" t="str">
            <v>JUSTICA FEDERAL DE PRIMEIRO GRAU</v>
          </cell>
          <cell r="C27" t="str">
            <v>02</v>
          </cell>
          <cell r="D27" t="str">
            <v>122</v>
          </cell>
          <cell r="E27" t="str">
            <v>0033</v>
          </cell>
          <cell r="F27" t="str">
            <v>PROGRAMA DE GESTAO E MANUTENCAO DO PODER JUDICIARIO</v>
          </cell>
          <cell r="G27" t="str">
            <v>216H</v>
          </cell>
          <cell r="H27" t="str">
            <v>AJUDA DE CUSTO PARA MORADIA OU AUXILIO-MORADIA A AGENTES PUB</v>
          </cell>
          <cell r="I27" t="str">
            <v>1</v>
          </cell>
          <cell r="J27" t="str">
            <v>0100</v>
          </cell>
          <cell r="K27" t="str">
            <v>RECURSOS PRIMARIOS DE LIVRE APLICACAO</v>
          </cell>
          <cell r="L27" t="str">
            <v>3</v>
          </cell>
          <cell r="M27">
            <v>81028</v>
          </cell>
          <cell r="P27">
            <v>81028</v>
          </cell>
          <cell r="Q27">
            <v>64836.66</v>
          </cell>
          <cell r="R27">
            <v>64836.66</v>
          </cell>
        </row>
        <row r="28">
          <cell r="A28" t="str">
            <v>12101</v>
          </cell>
          <cell r="B28" t="str">
            <v>JUSTICA FEDERAL DE PRIMEIRO GRAU</v>
          </cell>
          <cell r="C28" t="str">
            <v>02</v>
          </cell>
          <cell r="D28" t="str">
            <v>131</v>
          </cell>
          <cell r="E28" t="str">
            <v>0033</v>
          </cell>
          <cell r="F28" t="str">
            <v>PROGRAMA DE GESTAO E MANUTENCAO DO PODER JUDICIARIO</v>
          </cell>
          <cell r="G28" t="str">
            <v>219I</v>
          </cell>
          <cell r="H28" t="str">
            <v>PUBLICIDADE INSTITUCIONAL E DE UTILIDADE PUBLICA</v>
          </cell>
          <cell r="I28" t="str">
            <v>1</v>
          </cell>
          <cell r="J28" t="str">
            <v>0100</v>
          </cell>
          <cell r="K28" t="str">
            <v>RECURSOS PRIMARIOS DE LIVRE APLICACAO</v>
          </cell>
          <cell r="L28" t="str">
            <v>4</v>
          </cell>
          <cell r="M28">
            <v>18664</v>
          </cell>
          <cell r="P28">
            <v>3684</v>
          </cell>
        </row>
        <row r="29">
          <cell r="A29" t="str">
            <v>12101</v>
          </cell>
          <cell r="B29" t="str">
            <v>JUSTICA FEDERAL DE PRIMEIRO GRAU</v>
          </cell>
          <cell r="C29" t="str">
            <v>02</v>
          </cell>
          <cell r="D29" t="str">
            <v>131</v>
          </cell>
          <cell r="E29" t="str">
            <v>0033</v>
          </cell>
          <cell r="F29" t="str">
            <v>PROGRAMA DE GESTAO E MANUTENCAO DO PODER JUDICIARIO</v>
          </cell>
          <cell r="G29" t="str">
            <v>219I</v>
          </cell>
          <cell r="H29" t="str">
            <v>PUBLICIDADE INSTITUCIONAL E DE UTILIDADE PUBLICA</v>
          </cell>
          <cell r="I29" t="str">
            <v>1</v>
          </cell>
          <cell r="J29" t="str">
            <v>0100</v>
          </cell>
          <cell r="K29" t="str">
            <v>RECURSOS PRIMARIOS DE LIVRE APLICACAO</v>
          </cell>
          <cell r="L29" t="str">
            <v>3</v>
          </cell>
          <cell r="M29">
            <v>12000</v>
          </cell>
          <cell r="P29">
            <v>6953.28</v>
          </cell>
          <cell r="Q29">
            <v>5664.4</v>
          </cell>
          <cell r="R29">
            <v>5664.4</v>
          </cell>
        </row>
        <row r="30">
          <cell r="A30" t="str">
            <v>12101</v>
          </cell>
          <cell r="B30" t="str">
            <v>JUSTICA FEDERAL DE PRIMEIRO GRAU</v>
          </cell>
          <cell r="C30" t="str">
            <v>02</v>
          </cell>
          <cell r="D30" t="str">
            <v>301</v>
          </cell>
          <cell r="E30" t="str">
            <v>0033</v>
          </cell>
          <cell r="F30" t="str">
            <v>PROGRAMA DE GESTAO E MANUTENCAO DO PODER JUDICIARIO</v>
          </cell>
          <cell r="G30" t="str">
            <v>2004</v>
          </cell>
          <cell r="H30" t="str">
            <v>ASSISTENCIA MEDICA E ODONTOLOGICA AOS SERVIDORES CIVIS, EMPR</v>
          </cell>
          <cell r="I30" t="str">
            <v>2</v>
          </cell>
          <cell r="J30" t="str">
            <v>0151</v>
          </cell>
          <cell r="K30" t="str">
            <v>RECURSOS LIVRES DA SEGURIDADE SOCIAL</v>
          </cell>
          <cell r="L30" t="str">
            <v>4</v>
          </cell>
          <cell r="M30">
            <v>0</v>
          </cell>
        </row>
        <row r="31">
          <cell r="A31" t="str">
            <v>12101</v>
          </cell>
          <cell r="B31" t="str">
            <v>JUSTICA FEDERAL DE PRIMEIRO GRAU</v>
          </cell>
          <cell r="C31" t="str">
            <v>02</v>
          </cell>
          <cell r="D31" t="str">
            <v>301</v>
          </cell>
          <cell r="E31" t="str">
            <v>0033</v>
          </cell>
          <cell r="F31" t="str">
            <v>PROGRAMA DE GESTAO E MANUTENCAO DO PODER JUDICIARIO</v>
          </cell>
          <cell r="G31" t="str">
            <v>2004</v>
          </cell>
          <cell r="H31" t="str">
            <v>ASSISTENCIA MEDICA E ODONTOLOGICA AOS SERVIDORES CIVIS, EMPR</v>
          </cell>
          <cell r="I31" t="str">
            <v>2</v>
          </cell>
          <cell r="J31" t="str">
            <v>0151</v>
          </cell>
          <cell r="K31" t="str">
            <v>RECURSOS LIVRES DA SEGURIDADE SOCIAL</v>
          </cell>
          <cell r="L31" t="str">
            <v>3</v>
          </cell>
          <cell r="M31">
            <v>27776821</v>
          </cell>
          <cell r="P31">
            <v>27776818.420000002</v>
          </cell>
          <cell r="Q31">
            <v>23276818.420000002</v>
          </cell>
          <cell r="R31">
            <v>22650126.739999998</v>
          </cell>
        </row>
        <row r="32">
          <cell r="A32" t="str">
            <v>12101</v>
          </cell>
          <cell r="B32" t="str">
            <v>JUSTICA FEDERAL DE PRIMEIRO GRAU</v>
          </cell>
          <cell r="C32" t="str">
            <v>02</v>
          </cell>
          <cell r="D32" t="str">
            <v>331</v>
          </cell>
          <cell r="E32" t="str">
            <v>0033</v>
          </cell>
          <cell r="F32" t="str">
            <v>PROGRAMA DE GESTAO E MANUTENCAO DO PODER JUDICIARIO</v>
          </cell>
          <cell r="G32" t="str">
            <v>212B</v>
          </cell>
          <cell r="H32" t="str">
            <v>BENEFICIOS OBRIGATORIOS AOS SERVIDORES CIVIS, EMPREGADOS, MI</v>
          </cell>
          <cell r="I32" t="str">
            <v>1</v>
          </cell>
          <cell r="J32" t="str">
            <v>0100</v>
          </cell>
          <cell r="K32" t="str">
            <v>RECURSOS PRIMARIOS DE LIVRE APLICACAO</v>
          </cell>
          <cell r="L32" t="str">
            <v>3</v>
          </cell>
          <cell r="M32">
            <v>55992437.219999999</v>
          </cell>
          <cell r="P32">
            <v>55972436.780000001</v>
          </cell>
          <cell r="Q32">
            <v>51260894.590000004</v>
          </cell>
          <cell r="R32">
            <v>51260894.590000004</v>
          </cell>
        </row>
        <row r="33">
          <cell r="A33" t="str">
            <v>12101</v>
          </cell>
          <cell r="B33" t="str">
            <v>JUSTICA FEDERAL DE PRIMEIRO GRAU</v>
          </cell>
          <cell r="C33" t="str">
            <v>02</v>
          </cell>
          <cell r="D33" t="str">
            <v>846</v>
          </cell>
          <cell r="E33" t="str">
            <v>0033</v>
          </cell>
          <cell r="F33" t="str">
            <v>PROGRAMA DE GESTAO E MANUTENCAO DO PODER JUDICIARIO</v>
          </cell>
          <cell r="G33" t="str">
            <v>09HB</v>
          </cell>
          <cell r="H33" t="str">
            <v>CONTRIBUICAO DA UNIAO, DE SUAS AUTARQUIAS E FUNDACOES PARA O</v>
          </cell>
          <cell r="I33" t="str">
            <v>1</v>
          </cell>
          <cell r="J33" t="str">
            <v>0100</v>
          </cell>
          <cell r="K33" t="str">
            <v>RECURSOS PRIMARIOS DE LIVRE APLICACAO</v>
          </cell>
          <cell r="L33" t="str">
            <v>1</v>
          </cell>
          <cell r="M33">
            <v>209280059.43000001</v>
          </cell>
          <cell r="P33">
            <v>209280059.43000001</v>
          </cell>
          <cell r="Q33">
            <v>209280059.43000001</v>
          </cell>
          <cell r="R33">
            <v>209280059.43000001</v>
          </cell>
        </row>
        <row r="34">
          <cell r="A34" t="str">
            <v>12101</v>
          </cell>
          <cell r="B34" t="str">
            <v>JUSTICA FEDERAL DE PRIMEIRO GRAU</v>
          </cell>
          <cell r="C34" t="str">
            <v>02</v>
          </cell>
          <cell r="D34" t="str">
            <v>846</v>
          </cell>
          <cell r="E34" t="str">
            <v>0033</v>
          </cell>
          <cell r="F34" t="str">
            <v>PROGRAMA DE GESTAO E MANUTENCAO DO PODER JUDICIARIO</v>
          </cell>
          <cell r="G34" t="str">
            <v>09HB</v>
          </cell>
          <cell r="H34" t="str">
            <v>CONTRIBUICAO DA UNIAO, DE SUAS AUTARQUIAS E FUNDACOES PARA O</v>
          </cell>
          <cell r="I34" t="str">
            <v>1</v>
          </cell>
          <cell r="J34" t="str">
            <v>0300</v>
          </cell>
          <cell r="K34" t="str">
            <v>RECURSOS PRIMARIOS DE LIVRE APLICACAO</v>
          </cell>
          <cell r="L34" t="str">
            <v>1</v>
          </cell>
          <cell r="M34">
            <v>7650132</v>
          </cell>
          <cell r="P34">
            <v>7650132</v>
          </cell>
          <cell r="Q34">
            <v>7650132</v>
          </cell>
          <cell r="R34">
            <v>7650132</v>
          </cell>
        </row>
        <row r="35">
          <cell r="A35" t="str">
            <v>12101</v>
          </cell>
          <cell r="B35" t="str">
            <v>JUSTICA FEDERAL DE PRIMEIRO GRAU</v>
          </cell>
          <cell r="C35" t="str">
            <v>09</v>
          </cell>
          <cell r="D35" t="str">
            <v>272</v>
          </cell>
          <cell r="E35" t="str">
            <v>0033</v>
          </cell>
          <cell r="F35" t="str">
            <v>PROGRAMA DE GESTAO E MANUTENCAO DO PODER JUDICIARIO</v>
          </cell>
          <cell r="G35" t="str">
            <v>0181</v>
          </cell>
          <cell r="H35" t="str">
            <v>APOSENTADORIAS E PENSOES CIVIS DA UNIAO</v>
          </cell>
          <cell r="I35" t="str">
            <v>2</v>
          </cell>
          <cell r="J35" t="str">
            <v>0100</v>
          </cell>
          <cell r="K35" t="str">
            <v>RECURSOS PRIMARIOS DE LIVRE APLICACAO</v>
          </cell>
          <cell r="L35" t="str">
            <v>1</v>
          </cell>
          <cell r="M35">
            <v>3609179.9</v>
          </cell>
          <cell r="P35">
            <v>3609179.9</v>
          </cell>
          <cell r="Q35">
            <v>3609179.9</v>
          </cell>
          <cell r="R35">
            <v>3609179.9</v>
          </cell>
        </row>
        <row r="36">
          <cell r="A36" t="str">
            <v>12101</v>
          </cell>
          <cell r="B36" t="str">
            <v>JUSTICA FEDERAL DE PRIMEIRO GRAU</v>
          </cell>
          <cell r="C36" t="str">
            <v>09</v>
          </cell>
          <cell r="D36" t="str">
            <v>272</v>
          </cell>
          <cell r="E36" t="str">
            <v>0033</v>
          </cell>
          <cell r="F36" t="str">
            <v>PROGRAMA DE GESTAO E MANUTENCAO DO PODER JUDICIARIO</v>
          </cell>
          <cell r="G36" t="str">
            <v>0181</v>
          </cell>
          <cell r="H36" t="str">
            <v>APOSENTADORIAS E PENSOES CIVIS DA UNIAO</v>
          </cell>
          <cell r="I36" t="str">
            <v>2</v>
          </cell>
          <cell r="J36" t="str">
            <v>0156</v>
          </cell>
          <cell r="K36" t="str">
            <v>CONTRIBUICAO PLANO SEGURIDADE SOCIAL SERVIDOR</v>
          </cell>
          <cell r="L36" t="str">
            <v>1</v>
          </cell>
          <cell r="M36">
            <v>175599816.19</v>
          </cell>
          <cell r="P36">
            <v>175599816.19</v>
          </cell>
          <cell r="Q36">
            <v>175599816.19</v>
          </cell>
          <cell r="R36">
            <v>175599816.19</v>
          </cell>
        </row>
        <row r="37">
          <cell r="A37" t="str">
            <v>12101</v>
          </cell>
          <cell r="B37" t="str">
            <v>JUSTICA FEDERAL DE PRIMEIRO GRAU</v>
          </cell>
          <cell r="C37" t="str">
            <v>09</v>
          </cell>
          <cell r="D37" t="str">
            <v>272</v>
          </cell>
          <cell r="E37" t="str">
            <v>0033</v>
          </cell>
          <cell r="F37" t="str">
            <v>PROGRAMA DE GESTAO E MANUTENCAO DO PODER JUDICIARIO</v>
          </cell>
          <cell r="G37" t="str">
            <v>0181</v>
          </cell>
          <cell r="H37" t="str">
            <v>APOSENTADORIAS E PENSOES CIVIS DA UNIAO</v>
          </cell>
          <cell r="I37" t="str">
            <v>2</v>
          </cell>
          <cell r="J37" t="str">
            <v>0169</v>
          </cell>
          <cell r="K37" t="str">
            <v>CONTRIB.PATRONAL P/PLANO DE SEGURID.SOC.SERV.</v>
          </cell>
          <cell r="L37" t="str">
            <v>1</v>
          </cell>
          <cell r="M37">
            <v>65736156.020000003</v>
          </cell>
          <cell r="P37">
            <v>65736156.020000003</v>
          </cell>
          <cell r="Q37">
            <v>65736156.020000003</v>
          </cell>
          <cell r="R37">
            <v>64310392.450000003</v>
          </cell>
        </row>
        <row r="38">
          <cell r="A38" t="str">
            <v>17101</v>
          </cell>
          <cell r="B38" t="str">
            <v>CONSELHO NACIONAL DE JUSTICA</v>
          </cell>
          <cell r="C38" t="str">
            <v>02</v>
          </cell>
          <cell r="D38" t="str">
            <v>032</v>
          </cell>
          <cell r="E38" t="str">
            <v>0033</v>
          </cell>
          <cell r="F38" t="str">
            <v>PROGRAMA DE GESTAO E MANUTENCAO DO PODER JUDICIARIO</v>
          </cell>
          <cell r="G38" t="str">
            <v>21BH</v>
          </cell>
          <cell r="H38" t="str">
            <v>CONTROLE DA ATUACAO ADMINISTRATIVA E FINANCEIRA DO PODER JUD</v>
          </cell>
          <cell r="I38" t="str">
            <v>1</v>
          </cell>
          <cell r="J38" t="str">
            <v>0100</v>
          </cell>
          <cell r="K38" t="str">
            <v>RECURSOS PRIMARIOS DE LIVRE APLICACAO</v>
          </cell>
          <cell r="L38" t="str">
            <v>3</v>
          </cell>
          <cell r="O38">
            <v>999999.96</v>
          </cell>
          <cell r="P38">
            <v>999999.96</v>
          </cell>
          <cell r="Q38">
            <v>749652.08</v>
          </cell>
          <cell r="R38">
            <v>476927.21</v>
          </cell>
        </row>
        <row r="39">
          <cell r="A39" t="str">
            <v>71101</v>
          </cell>
          <cell r="B39" t="str">
            <v>RECURSOS SOB SUPERVISAO DO ME - EFU</v>
          </cell>
          <cell r="C39" t="str">
            <v>28</v>
          </cell>
          <cell r="D39" t="str">
            <v>845</v>
          </cell>
          <cell r="E39" t="str">
            <v>0903</v>
          </cell>
          <cell r="F39" t="str">
            <v>OPERACOES ESPECIAIS: TRANSFERENCIAS CONSTITUCIONAIS E AS DEC</v>
          </cell>
          <cell r="G39" t="str">
            <v>00RC</v>
          </cell>
          <cell r="H39" t="str">
            <v>ANTECIPACAO DE PAGAMENTO DE HONORARIOS PERICIAIS EM ACOES QU</v>
          </cell>
          <cell r="I39" t="str">
            <v>1</v>
          </cell>
          <cell r="J39" t="str">
            <v>0100</v>
          </cell>
          <cell r="K39" t="str">
            <v>RECURSOS PRIMARIOS DE LIVRE APLICACAO</v>
          </cell>
          <cell r="L39" t="str">
            <v>3</v>
          </cell>
          <cell r="M39">
            <v>30805780</v>
          </cell>
          <cell r="P39">
            <v>30805779.920000002</v>
          </cell>
          <cell r="Q39">
            <v>30316783.68</v>
          </cell>
          <cell r="R39">
            <v>30312233.68</v>
          </cell>
        </row>
      </sheetData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showGridLines="0" tabSelected="1" view="pageBreakPreview" zoomScaleNormal="70" zoomScaleSheetLayoutView="100" workbookViewId="0"/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9.7109375" customWidth="1"/>
    <col min="17" max="17" width="15.140625" customWidth="1"/>
    <col min="18" max="18" width="18" customWidth="1"/>
    <col min="19" max="19" width="20.140625" customWidth="1"/>
    <col min="20" max="20" width="12" customWidth="1"/>
    <col min="21" max="21" width="23.42578125" customWidth="1"/>
    <col min="23" max="23" width="20.85546875" customWidth="1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6" t="s">
        <v>5</v>
      </c>
      <c r="B4" s="7">
        <v>44136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+'[1]Access-Nov'!A10</f>
        <v>12101</v>
      </c>
      <c r="B10" s="38" t="str">
        <f>+'[1]Access-Nov'!B10</f>
        <v>JUSTICA FEDERAL DE PRIMEIRO GRAU</v>
      </c>
      <c r="C10" s="39" t="str">
        <f>CONCATENATE('[1]Access-Nov'!C10,".",'[1]Access-Nov'!D10)</f>
        <v>02.061</v>
      </c>
      <c r="D10" s="39" t="str">
        <f>CONCATENATE('[1]Access-Nov'!E10,".",'[1]Access-Nov'!G10)</f>
        <v>0033.4224</v>
      </c>
      <c r="E10" s="38" t="str">
        <f>+'[1]Access-Nov'!F10</f>
        <v>PROGRAMA DE GESTAO E MANUTENCAO DO PODER JUDICIARIO</v>
      </c>
      <c r="F10" s="40" t="str">
        <f>+'[1]Access-Nov'!H10</f>
        <v>ASSISTENCIA JURIDICA A PESSOAS CARENTES</v>
      </c>
      <c r="G10" s="37" t="str">
        <f>IF('[1]Access-Nov'!I10="1","F","S")</f>
        <v>F</v>
      </c>
      <c r="H10" s="37" t="str">
        <f>+'[1]Access-Nov'!J10</f>
        <v>0100</v>
      </c>
      <c r="I10" s="41" t="str">
        <f>+'[1]Access-Nov'!K10</f>
        <v>RECURSOS PRIMARIOS DE LIVRE APLICACAO</v>
      </c>
      <c r="J10" s="37" t="str">
        <f>+'[1]Access-Nov'!L10</f>
        <v>3</v>
      </c>
      <c r="K10" s="42"/>
      <c r="L10" s="43"/>
      <c r="M10" s="43"/>
      <c r="N10" s="44">
        <f>K10+L10-M10</f>
        <v>0</v>
      </c>
      <c r="O10" s="42"/>
      <c r="P10" s="45">
        <f>'[1]Access-Nov'!M10</f>
        <v>2264152</v>
      </c>
      <c r="Q10" s="45">
        <f>'[1]Access-Nov'!O10</f>
        <v>0</v>
      </c>
      <c r="R10" s="45">
        <f>N10-O10+P10+Q10</f>
        <v>2264152</v>
      </c>
      <c r="S10" s="45">
        <f>'[1]Access-Nov'!P10</f>
        <v>2262933.64</v>
      </c>
      <c r="T10" s="46">
        <f>IF(R10&gt;0,S10/R10,0)</f>
        <v>0.99946189125111751</v>
      </c>
      <c r="U10" s="45">
        <f>'[1]Access-Nov'!Q10</f>
        <v>2166669.0299999998</v>
      </c>
      <c r="V10" s="46">
        <f>IF(R10&gt;0,U10/R10,0)</f>
        <v>0.95694504167564709</v>
      </c>
      <c r="W10" s="45">
        <f>'[1]Access-Nov'!R10</f>
        <v>2166459.0299999998</v>
      </c>
      <c r="X10" s="46">
        <f>IF(R10&gt;0,W10/R10,0)</f>
        <v>0.95685229171893049</v>
      </c>
    </row>
    <row r="11" spans="1:24" ht="30.75" customHeight="1" x14ac:dyDescent="0.2">
      <c r="A11" s="47" t="str">
        <f>+'[1]Access-Nov'!A11</f>
        <v>12101</v>
      </c>
      <c r="B11" s="48" t="str">
        <f>+'[1]Access-Nov'!B11</f>
        <v>JUSTICA FEDERAL DE PRIMEIRO GRAU</v>
      </c>
      <c r="C11" s="47" t="str">
        <f>CONCATENATE('[1]Access-Nov'!C11,".",'[1]Access-Nov'!D11)</f>
        <v>02.061</v>
      </c>
      <c r="D11" s="47" t="str">
        <f>CONCATENATE('[1]Access-Nov'!E11,".",'[1]Access-Nov'!G11)</f>
        <v>0033.4257</v>
      </c>
      <c r="E11" s="48" t="str">
        <f>+'[1]Access-Nov'!F11</f>
        <v>PROGRAMA DE GESTAO E MANUTENCAO DO PODER JUDICIARIO</v>
      </c>
      <c r="F11" s="49" t="str">
        <f>+'[1]Access-Nov'!H11</f>
        <v>JULGAMENTO DE CAUSAS NA JUSTICA FEDERAL</v>
      </c>
      <c r="G11" s="47" t="str">
        <f>IF('[1]Access-Nov'!I11="1","F","S")</f>
        <v>F</v>
      </c>
      <c r="H11" s="47" t="str">
        <f>+'[1]Access-Nov'!J11</f>
        <v>0100</v>
      </c>
      <c r="I11" s="48" t="str">
        <f>+'[1]Access-Nov'!K11</f>
        <v>RECURSOS PRIMARIOS DE LIVRE APLICACAO</v>
      </c>
      <c r="J11" s="47" t="str">
        <f>+'[1]Access-Nov'!L11</f>
        <v>4</v>
      </c>
      <c r="K11" s="50"/>
      <c r="L11" s="50"/>
      <c r="M11" s="50"/>
      <c r="N11" s="51">
        <v>0</v>
      </c>
      <c r="O11" s="50"/>
      <c r="P11" s="52">
        <f>'[1]Access-Nov'!M11</f>
        <v>2831093</v>
      </c>
      <c r="Q11" s="52">
        <f>'[1]Access-Nov'!O11</f>
        <v>0</v>
      </c>
      <c r="R11" s="52">
        <f t="shared" ref="R11:R39" si="0">N11-O11+P11+Q11</f>
        <v>2831093</v>
      </c>
      <c r="S11" s="52">
        <f>'[1]Access-Nov'!P11</f>
        <v>1147563.81</v>
      </c>
      <c r="T11" s="53">
        <f t="shared" ref="T11:T40" si="1">IF(R11&gt;0,S11/R11,0)</f>
        <v>0.40534302829331287</v>
      </c>
      <c r="U11" s="52">
        <f>'[1]Access-Nov'!Q11</f>
        <v>447719.86</v>
      </c>
      <c r="V11" s="53">
        <f t="shared" ref="V11:V40" si="2">IF(R11&gt;0,U11/R11,0)</f>
        <v>0.1581438193658774</v>
      </c>
      <c r="W11" s="52">
        <f>'[1]Access-Nov'!R11</f>
        <v>378969.86</v>
      </c>
      <c r="X11" s="53">
        <f t="shared" ref="X11:X40" si="3">IF(R11&gt;0,W11/R11,0)</f>
        <v>0.13385991205516737</v>
      </c>
    </row>
    <row r="12" spans="1:24" ht="30.75" customHeight="1" x14ac:dyDescent="0.2">
      <c r="A12" s="47" t="str">
        <f>+'[1]Access-Nov'!A12</f>
        <v>12101</v>
      </c>
      <c r="B12" s="48" t="str">
        <f>+'[1]Access-Nov'!B12</f>
        <v>JUSTICA FEDERAL DE PRIMEIRO GRAU</v>
      </c>
      <c r="C12" s="47" t="str">
        <f>CONCATENATE('[1]Access-Nov'!C12,".",'[1]Access-Nov'!D12)</f>
        <v>02.061</v>
      </c>
      <c r="D12" s="47" t="str">
        <f>CONCATENATE('[1]Access-Nov'!E12,".",'[1]Access-Nov'!G12)</f>
        <v>0033.4257</v>
      </c>
      <c r="E12" s="48" t="str">
        <f>+'[1]Access-Nov'!F12</f>
        <v>PROGRAMA DE GESTAO E MANUTENCAO DO PODER JUDICIARIO</v>
      </c>
      <c r="F12" s="48" t="str">
        <f>+'[1]Access-Nov'!H12</f>
        <v>JULGAMENTO DE CAUSAS NA JUSTICA FEDERAL</v>
      </c>
      <c r="G12" s="47" t="str">
        <f>IF('[1]Access-Nov'!I12="1","F","S")</f>
        <v>F</v>
      </c>
      <c r="H12" s="47" t="str">
        <f>+'[1]Access-Nov'!J12</f>
        <v>0100</v>
      </c>
      <c r="I12" s="48" t="str">
        <f>+'[1]Access-Nov'!K12</f>
        <v>RECURSOS PRIMARIOS DE LIVRE APLICACAO</v>
      </c>
      <c r="J12" s="47" t="str">
        <f>+'[1]Access-Nov'!L12</f>
        <v>3</v>
      </c>
      <c r="K12" s="52"/>
      <c r="L12" s="52"/>
      <c r="M12" s="52"/>
      <c r="N12" s="50">
        <v>0</v>
      </c>
      <c r="O12" s="52"/>
      <c r="P12" s="52">
        <f>'[1]Access-Nov'!M12</f>
        <v>101652308</v>
      </c>
      <c r="Q12" s="52">
        <f>'[1]Access-Nov'!O12</f>
        <v>0</v>
      </c>
      <c r="R12" s="52">
        <f t="shared" si="0"/>
        <v>101652308</v>
      </c>
      <c r="S12" s="52">
        <f>'[1]Access-Nov'!P12</f>
        <v>99467806.379999995</v>
      </c>
      <c r="T12" s="53">
        <f t="shared" si="1"/>
        <v>0.97851006373608351</v>
      </c>
      <c r="U12" s="52">
        <f>'[1]Access-Nov'!Q12</f>
        <v>80456916.400000006</v>
      </c>
      <c r="V12" s="53">
        <f t="shared" si="2"/>
        <v>0.79149129009446595</v>
      </c>
      <c r="W12" s="52">
        <f>'[1]Access-Nov'!R12</f>
        <v>76895281.75</v>
      </c>
      <c r="X12" s="53">
        <f t="shared" si="3"/>
        <v>0.7564538696947245</v>
      </c>
    </row>
    <row r="13" spans="1:24" ht="30.75" customHeight="1" x14ac:dyDescent="0.2">
      <c r="A13" s="47" t="str">
        <f>+'[1]Access-Nov'!A13</f>
        <v>12101</v>
      </c>
      <c r="B13" s="48" t="str">
        <f>+'[1]Access-Nov'!B13</f>
        <v>JUSTICA FEDERAL DE PRIMEIRO GRAU</v>
      </c>
      <c r="C13" s="47" t="str">
        <f>CONCATENATE('[1]Access-Nov'!C13,".",'[1]Access-Nov'!D13)</f>
        <v>02.061</v>
      </c>
      <c r="D13" s="47" t="str">
        <f>CONCATENATE('[1]Access-Nov'!E13,".",'[1]Access-Nov'!G13)</f>
        <v>0033.4257</v>
      </c>
      <c r="E13" s="48" t="str">
        <f>+'[1]Access-Nov'!F13</f>
        <v>PROGRAMA DE GESTAO E MANUTENCAO DO PODER JUDICIARIO</v>
      </c>
      <c r="F13" s="48" t="str">
        <f>+'[1]Access-Nov'!H13</f>
        <v>JULGAMENTO DE CAUSAS NA JUSTICA FEDERAL</v>
      </c>
      <c r="G13" s="47" t="str">
        <f>IF('[1]Access-Nov'!I13="1","F","S")</f>
        <v>F</v>
      </c>
      <c r="H13" s="47" t="str">
        <f>+'[1]Access-Nov'!J13</f>
        <v>0127</v>
      </c>
      <c r="I13" s="48" t="str">
        <f>+'[1]Access-Nov'!K13</f>
        <v>CUSTAS E EMOLUMENTOS - PODER JUDICIARIO</v>
      </c>
      <c r="J13" s="47" t="str">
        <f>+'[1]Access-Nov'!L13</f>
        <v>3</v>
      </c>
      <c r="K13" s="52"/>
      <c r="L13" s="52"/>
      <c r="M13" s="52"/>
      <c r="N13" s="50">
        <v>0</v>
      </c>
      <c r="O13" s="52"/>
      <c r="P13" s="52">
        <f>'[1]Access-Nov'!M13</f>
        <v>21142114</v>
      </c>
      <c r="Q13" s="52">
        <f>'[1]Access-Nov'!O13</f>
        <v>0</v>
      </c>
      <c r="R13" s="52">
        <f t="shared" si="0"/>
        <v>21142114</v>
      </c>
      <c r="S13" s="52">
        <f>'[1]Access-Nov'!P13</f>
        <v>20846639.579999998</v>
      </c>
      <c r="T13" s="53">
        <f t="shared" si="1"/>
        <v>0.98602436728890963</v>
      </c>
      <c r="U13" s="52">
        <f>'[1]Access-Nov'!Q13</f>
        <v>14347333.49</v>
      </c>
      <c r="V13" s="53">
        <f t="shared" si="2"/>
        <v>0.67861394986329182</v>
      </c>
      <c r="W13" s="52">
        <f>'[1]Access-Nov'!R13</f>
        <v>12766210.59</v>
      </c>
      <c r="X13" s="53">
        <f t="shared" si="3"/>
        <v>0.60382848139027157</v>
      </c>
    </row>
    <row r="14" spans="1:24" ht="30.75" customHeight="1" x14ac:dyDescent="0.2">
      <c r="A14" s="47" t="str">
        <f>+'[1]Access-Nov'!A14</f>
        <v>12101</v>
      </c>
      <c r="B14" s="48" t="str">
        <f>+'[1]Access-Nov'!B14</f>
        <v>JUSTICA FEDERAL DE PRIMEIRO GRAU</v>
      </c>
      <c r="C14" s="47" t="str">
        <f>CONCATENATE('[1]Access-Nov'!C14,".",'[1]Access-Nov'!D14)</f>
        <v>02.061</v>
      </c>
      <c r="D14" s="47" t="str">
        <f>CONCATENATE('[1]Access-Nov'!E14,".",'[1]Access-Nov'!G14)</f>
        <v>0033.4257</v>
      </c>
      <c r="E14" s="48" t="str">
        <f>+'[1]Access-Nov'!F14</f>
        <v>PROGRAMA DE GESTAO E MANUTENCAO DO PODER JUDICIARIO</v>
      </c>
      <c r="F14" s="48" t="str">
        <f>+'[1]Access-Nov'!H14</f>
        <v>JULGAMENTO DE CAUSAS NA JUSTICA FEDERAL</v>
      </c>
      <c r="G14" s="47" t="str">
        <f>IF('[1]Access-Nov'!I14="1","F","S")</f>
        <v>F</v>
      </c>
      <c r="H14" s="47" t="str">
        <f>+'[1]Access-Nov'!J14</f>
        <v>0300</v>
      </c>
      <c r="I14" s="48" t="str">
        <f>+'[1]Access-Nov'!K14</f>
        <v>RECURSOS PRIMARIOS DE LIVRE APLICACAO</v>
      </c>
      <c r="J14" s="47" t="str">
        <f>+'[1]Access-Nov'!L14</f>
        <v>3</v>
      </c>
      <c r="K14" s="52"/>
      <c r="L14" s="52"/>
      <c r="M14" s="52"/>
      <c r="N14" s="50">
        <v>0</v>
      </c>
      <c r="O14" s="52"/>
      <c r="P14" s="52">
        <f>'[1]Access-Nov'!M14</f>
        <v>0</v>
      </c>
      <c r="Q14" s="52">
        <f>'[1]Access-Nov'!O14</f>
        <v>0</v>
      </c>
      <c r="R14" s="52">
        <f t="shared" si="0"/>
        <v>0</v>
      </c>
      <c r="S14" s="52">
        <f>'[1]Access-Nov'!P14</f>
        <v>0</v>
      </c>
      <c r="T14" s="53">
        <f t="shared" si="1"/>
        <v>0</v>
      </c>
      <c r="U14" s="52">
        <f>'[1]Access-Nov'!Q14</f>
        <v>0</v>
      </c>
      <c r="V14" s="53">
        <f t="shared" si="2"/>
        <v>0</v>
      </c>
      <c r="W14" s="52">
        <f>'[1]Access-Nov'!R14</f>
        <v>0</v>
      </c>
      <c r="X14" s="53">
        <f t="shared" si="3"/>
        <v>0</v>
      </c>
    </row>
    <row r="15" spans="1:24" ht="30.75" customHeight="1" x14ac:dyDescent="0.2">
      <c r="A15" s="47" t="str">
        <f>+'[1]Access-Nov'!A15</f>
        <v>12101</v>
      </c>
      <c r="B15" s="48" t="str">
        <f>+'[1]Access-Nov'!B15</f>
        <v>JUSTICA FEDERAL DE PRIMEIRO GRAU</v>
      </c>
      <c r="C15" s="47" t="str">
        <f>CONCATENATE('[1]Access-Nov'!C15,".",'[1]Access-Nov'!D15)</f>
        <v>02.122</v>
      </c>
      <c r="D15" s="47" t="str">
        <f>CONCATENATE('[1]Access-Nov'!E15,".",'[1]Access-Nov'!G15)</f>
        <v>0033.11RQ</v>
      </c>
      <c r="E15" s="48" t="str">
        <f>+'[1]Access-Nov'!F15</f>
        <v>PROGRAMA DE GESTAO E MANUTENCAO DO PODER JUDICIARIO</v>
      </c>
      <c r="F15" s="48" t="str">
        <f>+'[1]Access-Nov'!H15</f>
        <v>REFORMA DO FORUM DAS EXECUCOES FISCAIS - SP</v>
      </c>
      <c r="G15" s="47" t="str">
        <f>IF('[1]Access-Nov'!I15="1","F","S")</f>
        <v>F</v>
      </c>
      <c r="H15" s="47" t="str">
        <f>+'[1]Access-Nov'!J15</f>
        <v>0100</v>
      </c>
      <c r="I15" s="48" t="str">
        <f>+'[1]Access-Nov'!K15</f>
        <v>RECURSOS PRIMARIOS DE LIVRE APLICACAO</v>
      </c>
      <c r="J15" s="47" t="str">
        <f>+'[1]Access-Nov'!L15</f>
        <v>4</v>
      </c>
      <c r="K15" s="50"/>
      <c r="L15" s="50"/>
      <c r="M15" s="50"/>
      <c r="N15" s="50">
        <v>0</v>
      </c>
      <c r="O15" s="50"/>
      <c r="P15" s="52">
        <f>'[1]Access-Nov'!M15</f>
        <v>672107</v>
      </c>
      <c r="Q15" s="52">
        <f>'[1]Access-Nov'!O15</f>
        <v>0</v>
      </c>
      <c r="R15" s="52">
        <f t="shared" si="0"/>
        <v>672107</v>
      </c>
      <c r="S15" s="52">
        <f>'[1]Access-Nov'!P15</f>
        <v>407000</v>
      </c>
      <c r="T15" s="53">
        <f t="shared" si="1"/>
        <v>0.60555834115698837</v>
      </c>
      <c r="U15" s="52">
        <f>'[1]Access-Nov'!Q15</f>
        <v>27319.57</v>
      </c>
      <c r="V15" s="53">
        <f t="shared" si="2"/>
        <v>4.0647649853371562E-2</v>
      </c>
      <c r="W15" s="52">
        <f>'[1]Access-Nov'!R15</f>
        <v>0</v>
      </c>
      <c r="X15" s="53">
        <f t="shared" si="3"/>
        <v>0</v>
      </c>
    </row>
    <row r="16" spans="1:24" ht="30.75" customHeight="1" x14ac:dyDescent="0.2">
      <c r="A16" s="47" t="str">
        <f>+'[1]Access-Nov'!A16</f>
        <v>12101</v>
      </c>
      <c r="B16" s="48" t="str">
        <f>+'[1]Access-Nov'!B16</f>
        <v>JUSTICA FEDERAL DE PRIMEIRO GRAU</v>
      </c>
      <c r="C16" s="47" t="str">
        <f>CONCATENATE('[1]Access-Nov'!C16,".",'[1]Access-Nov'!D16)</f>
        <v>02.122</v>
      </c>
      <c r="D16" s="47" t="str">
        <f>CONCATENATE('[1]Access-Nov'!E16,".",'[1]Access-Nov'!G16)</f>
        <v>0033.12S9</v>
      </c>
      <c r="E16" s="48" t="str">
        <f>+'[1]Access-Nov'!F16</f>
        <v>PROGRAMA DE GESTAO E MANUTENCAO DO PODER JUDICIARIO</v>
      </c>
      <c r="F16" s="48" t="str">
        <f>+'[1]Access-Nov'!H16</f>
        <v>REFORMA DO FORUM FEDERAL CRIMINAL E PREVIDENCIARIO DE SAO PA</v>
      </c>
      <c r="G16" s="47" t="str">
        <f>IF('[1]Access-Nov'!I16="1","F","S")</f>
        <v>F</v>
      </c>
      <c r="H16" s="47" t="str">
        <f>+'[1]Access-Nov'!J16</f>
        <v>0100</v>
      </c>
      <c r="I16" s="48" t="str">
        <f>+'[1]Access-Nov'!K16</f>
        <v>RECURSOS PRIMARIOS DE LIVRE APLICACAO</v>
      </c>
      <c r="J16" s="47" t="str">
        <f>+'[1]Access-Nov'!L16</f>
        <v>4</v>
      </c>
      <c r="K16" s="52"/>
      <c r="L16" s="52"/>
      <c r="M16" s="52"/>
      <c r="N16" s="50">
        <v>0</v>
      </c>
      <c r="O16" s="52"/>
      <c r="P16" s="52">
        <f>'[1]Access-Nov'!M16</f>
        <v>202774</v>
      </c>
      <c r="Q16" s="52">
        <f>'[1]Access-Nov'!O16</f>
        <v>0</v>
      </c>
      <c r="R16" s="52">
        <f t="shared" si="0"/>
        <v>202774</v>
      </c>
      <c r="S16" s="52">
        <f>'[1]Access-Nov'!P16</f>
        <v>115639.84</v>
      </c>
      <c r="T16" s="53">
        <f t="shared" si="1"/>
        <v>0.57028928758124808</v>
      </c>
      <c r="U16" s="52">
        <f>'[1]Access-Nov'!Q16</f>
        <v>18139.84</v>
      </c>
      <c r="V16" s="53">
        <f t="shared" si="2"/>
        <v>8.945841182794638E-2</v>
      </c>
      <c r="W16" s="52">
        <f>'[1]Access-Nov'!R16</f>
        <v>0</v>
      </c>
      <c r="X16" s="53">
        <f t="shared" si="3"/>
        <v>0</v>
      </c>
    </row>
    <row r="17" spans="1:24" ht="30.75" customHeight="1" x14ac:dyDescent="0.2">
      <c r="A17" s="47" t="str">
        <f>+'[1]Access-Nov'!A17</f>
        <v>12101</v>
      </c>
      <c r="B17" s="48" t="str">
        <f>+'[1]Access-Nov'!B17</f>
        <v>JUSTICA FEDERAL DE PRIMEIRO GRAU</v>
      </c>
      <c r="C17" s="47" t="str">
        <f>CONCATENATE('[1]Access-Nov'!C17,".",'[1]Access-Nov'!D17)</f>
        <v>02.122</v>
      </c>
      <c r="D17" s="47" t="str">
        <f>CONCATENATE('[1]Access-Nov'!E17,".",'[1]Access-Nov'!G17)</f>
        <v>0033.13FR</v>
      </c>
      <c r="E17" s="48" t="str">
        <f>+'[1]Access-Nov'!F17</f>
        <v>PROGRAMA DE GESTAO E MANUTENCAO DO PODER JUDICIARIO</v>
      </c>
      <c r="F17" s="48" t="str">
        <f>+'[1]Access-Nov'!H17</f>
        <v>REFORMA DO FORUM FEDERAL DE RIBEIRAO PRETO - SP</v>
      </c>
      <c r="G17" s="47" t="str">
        <f>IF('[1]Access-Nov'!I17="1","F","S")</f>
        <v>F</v>
      </c>
      <c r="H17" s="47" t="str">
        <f>+'[1]Access-Nov'!J17</f>
        <v>0100</v>
      </c>
      <c r="I17" s="48" t="str">
        <f>+'[1]Access-Nov'!K17</f>
        <v>RECURSOS PRIMARIOS DE LIVRE APLICACAO</v>
      </c>
      <c r="J17" s="47" t="str">
        <f>+'[1]Access-Nov'!L17</f>
        <v>4</v>
      </c>
      <c r="K17" s="52"/>
      <c r="L17" s="52"/>
      <c r="M17" s="52"/>
      <c r="N17" s="50">
        <v>0</v>
      </c>
      <c r="O17" s="52"/>
      <c r="P17" s="52">
        <f>'[1]Access-Nov'!M17</f>
        <v>124605</v>
      </c>
      <c r="Q17" s="52">
        <f>'[1]Access-Nov'!O17</f>
        <v>0</v>
      </c>
      <c r="R17" s="52">
        <f t="shared" si="0"/>
        <v>124605</v>
      </c>
      <c r="S17" s="52">
        <f>'[1]Access-Nov'!P17</f>
        <v>34000</v>
      </c>
      <c r="T17" s="53">
        <f t="shared" si="1"/>
        <v>0.27286224469323062</v>
      </c>
      <c r="U17" s="52">
        <f>'[1]Access-Nov'!Q17</f>
        <v>0</v>
      </c>
      <c r="V17" s="53">
        <f t="shared" si="2"/>
        <v>0</v>
      </c>
      <c r="W17" s="52">
        <f>'[1]Access-Nov'!R17</f>
        <v>0</v>
      </c>
      <c r="X17" s="53">
        <f t="shared" si="3"/>
        <v>0</v>
      </c>
    </row>
    <row r="18" spans="1:24" ht="30.75" customHeight="1" x14ac:dyDescent="0.2">
      <c r="A18" s="47" t="str">
        <f>+'[1]Access-Nov'!A18</f>
        <v>12101</v>
      </c>
      <c r="B18" s="48" t="str">
        <f>+'[1]Access-Nov'!B18</f>
        <v>JUSTICA FEDERAL DE PRIMEIRO GRAU</v>
      </c>
      <c r="C18" s="47" t="str">
        <f>CONCATENATE('[1]Access-Nov'!C18,".",'[1]Access-Nov'!D18)</f>
        <v>02.122</v>
      </c>
      <c r="D18" s="47" t="str">
        <f>CONCATENATE('[1]Access-Nov'!E18,".",'[1]Access-Nov'!G18)</f>
        <v>0033.14YN</v>
      </c>
      <c r="E18" s="48" t="str">
        <f>+'[1]Access-Nov'!F18</f>
        <v>PROGRAMA DE GESTAO E MANUTENCAO DO PODER JUDICIARIO</v>
      </c>
      <c r="F18" s="48" t="str">
        <f>+'[1]Access-Nov'!H18</f>
        <v>REFORMA DO FORUM FEDERAL CIVEL DE SAO PAULO - SP</v>
      </c>
      <c r="G18" s="47" t="str">
        <f>IF('[1]Access-Nov'!I18="1","F","S")</f>
        <v>F</v>
      </c>
      <c r="H18" s="47" t="str">
        <f>+'[1]Access-Nov'!J18</f>
        <v>0100</v>
      </c>
      <c r="I18" s="48" t="str">
        <f>+'[1]Access-Nov'!K18</f>
        <v>RECURSOS PRIMARIOS DE LIVRE APLICACAO</v>
      </c>
      <c r="J18" s="47" t="str">
        <f>+'[1]Access-Nov'!L18</f>
        <v>4</v>
      </c>
      <c r="K18" s="52"/>
      <c r="L18" s="52"/>
      <c r="M18" s="52"/>
      <c r="N18" s="50">
        <v>0</v>
      </c>
      <c r="O18" s="52"/>
      <c r="P18" s="52">
        <f>'[1]Access-Nov'!M18</f>
        <v>163019</v>
      </c>
      <c r="Q18" s="52">
        <f>'[1]Access-Nov'!O18</f>
        <v>0</v>
      </c>
      <c r="R18" s="52">
        <f t="shared" si="0"/>
        <v>163019</v>
      </c>
      <c r="S18" s="52">
        <f>'[1]Access-Nov'!P18</f>
        <v>163017.60000000001</v>
      </c>
      <c r="T18" s="53">
        <f t="shared" si="1"/>
        <v>0.99999141204399489</v>
      </c>
      <c r="U18" s="52">
        <f>'[1]Access-Nov'!Q18</f>
        <v>5718.12</v>
      </c>
      <c r="V18" s="53">
        <f t="shared" si="2"/>
        <v>3.5076402137174195E-2</v>
      </c>
      <c r="W18" s="52">
        <f>'[1]Access-Nov'!R18</f>
        <v>5718.12</v>
      </c>
      <c r="X18" s="53">
        <f t="shared" si="3"/>
        <v>3.5076402137174195E-2</v>
      </c>
    </row>
    <row r="19" spans="1:24" ht="30.75" customHeight="1" x14ac:dyDescent="0.2">
      <c r="A19" s="47" t="str">
        <f>+'[1]Access-Nov'!A19</f>
        <v>12101</v>
      </c>
      <c r="B19" s="48" t="str">
        <f>+'[1]Access-Nov'!B19</f>
        <v>JUSTICA FEDERAL DE PRIMEIRO GRAU</v>
      </c>
      <c r="C19" s="47" t="str">
        <f>CONCATENATE('[1]Access-Nov'!C19,".",'[1]Access-Nov'!D19)</f>
        <v>02.122</v>
      </c>
      <c r="D19" s="47" t="str">
        <f>CONCATENATE('[1]Access-Nov'!E19,".",'[1]Access-Nov'!G19)</f>
        <v>0033.14YO</v>
      </c>
      <c r="E19" s="48" t="str">
        <f>+'[1]Access-Nov'!F19</f>
        <v>PROGRAMA DE GESTAO E MANUTENCAO DO PODER JUDICIARIO</v>
      </c>
      <c r="F19" s="48" t="str">
        <f>+'[1]Access-Nov'!H19</f>
        <v>REFORMA DA SEDE ADMINISTRATIVA DA JUSTICA FEDERAL DE SAO PAU</v>
      </c>
      <c r="G19" s="47" t="str">
        <f>IF('[1]Access-Nov'!I19="1","F","S")</f>
        <v>F</v>
      </c>
      <c r="H19" s="47" t="str">
        <f>+'[1]Access-Nov'!J19</f>
        <v>0100</v>
      </c>
      <c r="I19" s="48" t="str">
        <f>+'[1]Access-Nov'!K19</f>
        <v>RECURSOS PRIMARIOS DE LIVRE APLICACAO</v>
      </c>
      <c r="J19" s="47" t="str">
        <f>+'[1]Access-Nov'!L19</f>
        <v>4</v>
      </c>
      <c r="K19" s="52"/>
      <c r="L19" s="52"/>
      <c r="M19" s="52"/>
      <c r="N19" s="50">
        <v>0</v>
      </c>
      <c r="O19" s="52"/>
      <c r="P19" s="52">
        <f>'[1]Access-Nov'!M19</f>
        <v>59674</v>
      </c>
      <c r="Q19" s="52">
        <f>'[1]Access-Nov'!O19</f>
        <v>0</v>
      </c>
      <c r="R19" s="52">
        <f t="shared" si="0"/>
        <v>59674</v>
      </c>
      <c r="S19" s="52">
        <f>'[1]Access-Nov'!P19</f>
        <v>59673.62</v>
      </c>
      <c r="T19" s="53">
        <f t="shared" si="1"/>
        <v>0.9999936320675672</v>
      </c>
      <c r="U19" s="52">
        <f>'[1]Access-Nov'!Q19</f>
        <v>12693.43</v>
      </c>
      <c r="V19" s="53">
        <f t="shared" si="2"/>
        <v>0.21271290679357846</v>
      </c>
      <c r="W19" s="52">
        <f>'[1]Access-Nov'!R19</f>
        <v>12693.43</v>
      </c>
      <c r="X19" s="53">
        <f t="shared" si="3"/>
        <v>0.21271290679357846</v>
      </c>
    </row>
    <row r="20" spans="1:24" ht="30.75" customHeight="1" x14ac:dyDescent="0.2">
      <c r="A20" s="47" t="str">
        <f>+'[1]Access-Nov'!A20</f>
        <v>12101</v>
      </c>
      <c r="B20" s="48" t="str">
        <f>+'[1]Access-Nov'!B20</f>
        <v>JUSTICA FEDERAL DE PRIMEIRO GRAU</v>
      </c>
      <c r="C20" s="47" t="str">
        <f>CONCATENATE('[1]Access-Nov'!C20,".",'[1]Access-Nov'!D20)</f>
        <v>02.122</v>
      </c>
      <c r="D20" s="47" t="str">
        <f>CONCATENATE('[1]Access-Nov'!E20,".",'[1]Access-Nov'!G20)</f>
        <v>0033.158T</v>
      </c>
      <c r="E20" s="48" t="str">
        <f>+'[1]Access-Nov'!F20</f>
        <v>PROGRAMA DE GESTAO E MANUTENCAO DO PODER JUDICIARIO</v>
      </c>
      <c r="F20" s="48" t="str">
        <f>+'[1]Access-Nov'!H20</f>
        <v>REFORMA DO JUIZADO ESPECIAL FEDERAL DE SAO PAULO - SP - 2. E</v>
      </c>
      <c r="G20" s="47" t="str">
        <f>IF('[1]Access-Nov'!I20="1","F","S")</f>
        <v>F</v>
      </c>
      <c r="H20" s="47" t="str">
        <f>+'[1]Access-Nov'!J20</f>
        <v>0100</v>
      </c>
      <c r="I20" s="48" t="str">
        <f>+'[1]Access-Nov'!K20</f>
        <v>RECURSOS PRIMARIOS DE LIVRE APLICACAO</v>
      </c>
      <c r="J20" s="47" t="str">
        <f>+'[1]Access-Nov'!L20</f>
        <v>4</v>
      </c>
      <c r="K20" s="52"/>
      <c r="L20" s="52"/>
      <c r="M20" s="52"/>
      <c r="N20" s="50">
        <v>0</v>
      </c>
      <c r="O20" s="52"/>
      <c r="P20" s="52">
        <f>'[1]Access-Nov'!M20</f>
        <v>57011</v>
      </c>
      <c r="Q20" s="52">
        <f>'[1]Access-Nov'!O20</f>
        <v>0</v>
      </c>
      <c r="R20" s="52">
        <f t="shared" si="0"/>
        <v>57011</v>
      </c>
      <c r="S20" s="52">
        <f>'[1]Access-Nov'!P20</f>
        <v>57010.52</v>
      </c>
      <c r="T20" s="53">
        <f t="shared" si="1"/>
        <v>0.99999158057217019</v>
      </c>
      <c r="U20" s="52">
        <f>'[1]Access-Nov'!Q20</f>
        <v>57010.52</v>
      </c>
      <c r="V20" s="53">
        <f t="shared" si="2"/>
        <v>0.99999158057217019</v>
      </c>
      <c r="W20" s="52">
        <f>'[1]Access-Nov'!R20</f>
        <v>57010.52</v>
      </c>
      <c r="X20" s="53">
        <f t="shared" si="3"/>
        <v>0.99999158057217019</v>
      </c>
    </row>
    <row r="21" spans="1:24" ht="30.75" customHeight="1" x14ac:dyDescent="0.2">
      <c r="A21" s="47" t="str">
        <f>+'[1]Access-Nov'!A21</f>
        <v>12101</v>
      </c>
      <c r="B21" s="48" t="str">
        <f>+'[1]Access-Nov'!B21</f>
        <v>JUSTICA FEDERAL DE PRIMEIRO GRAU</v>
      </c>
      <c r="C21" s="47" t="str">
        <f>CONCATENATE('[1]Access-Nov'!C21,".",'[1]Access-Nov'!D21)</f>
        <v>02.122</v>
      </c>
      <c r="D21" s="47" t="str">
        <f>CONCATENATE('[1]Access-Nov'!E21,".",'[1]Access-Nov'!G21)</f>
        <v>0033.15FZ</v>
      </c>
      <c r="E21" s="48" t="str">
        <f>+'[1]Access-Nov'!F21</f>
        <v>PROGRAMA DE GESTAO E MANUTENCAO DO PODER JUDICIARIO</v>
      </c>
      <c r="F21" s="48" t="str">
        <f>+'[1]Access-Nov'!H21</f>
        <v>REFORMA DO FORUM FEDERAL DE PRESIDENTE PRUDENTE - SP</v>
      </c>
      <c r="G21" s="47" t="str">
        <f>IF('[1]Access-Nov'!I21="1","F","S")</f>
        <v>F</v>
      </c>
      <c r="H21" s="47" t="str">
        <f>+'[1]Access-Nov'!J21</f>
        <v>0100</v>
      </c>
      <c r="I21" s="48" t="str">
        <f>+'[1]Access-Nov'!K21</f>
        <v>RECURSOS PRIMARIOS DE LIVRE APLICACAO</v>
      </c>
      <c r="J21" s="47" t="str">
        <f>+'[1]Access-Nov'!L21</f>
        <v>4</v>
      </c>
      <c r="K21" s="52"/>
      <c r="L21" s="52"/>
      <c r="M21" s="52"/>
      <c r="N21" s="50">
        <v>0</v>
      </c>
      <c r="O21" s="52"/>
      <c r="P21" s="52">
        <f>'[1]Access-Nov'!M21</f>
        <v>0</v>
      </c>
      <c r="Q21" s="52">
        <f>'[1]Access-Nov'!O21</f>
        <v>0</v>
      </c>
      <c r="R21" s="52">
        <f t="shared" si="0"/>
        <v>0</v>
      </c>
      <c r="S21" s="52">
        <f>'[1]Access-Nov'!P21</f>
        <v>0</v>
      </c>
      <c r="T21" s="53">
        <f t="shared" si="1"/>
        <v>0</v>
      </c>
      <c r="U21" s="52">
        <f>'[1]Access-Nov'!Q21</f>
        <v>0</v>
      </c>
      <c r="V21" s="53">
        <f t="shared" si="2"/>
        <v>0</v>
      </c>
      <c r="W21" s="52">
        <f>'[1]Access-Nov'!R21</f>
        <v>0</v>
      </c>
      <c r="X21" s="53">
        <f t="shared" si="3"/>
        <v>0</v>
      </c>
    </row>
    <row r="22" spans="1:24" ht="30.75" customHeight="1" x14ac:dyDescent="0.2">
      <c r="A22" s="47" t="str">
        <f>+'[1]Access-Nov'!A22</f>
        <v>12101</v>
      </c>
      <c r="B22" s="48" t="str">
        <f>+'[1]Access-Nov'!B22</f>
        <v>JUSTICA FEDERAL DE PRIMEIRO GRAU</v>
      </c>
      <c r="C22" s="47" t="str">
        <f>CONCATENATE('[1]Access-Nov'!C22,".",'[1]Access-Nov'!D22)</f>
        <v>02.122</v>
      </c>
      <c r="D22" s="47" t="str">
        <f>CONCATENATE('[1]Access-Nov'!E22,".",'[1]Access-Nov'!G22)</f>
        <v>0033.15NX</v>
      </c>
      <c r="E22" s="48" t="str">
        <f>+'[1]Access-Nov'!F22</f>
        <v>PROGRAMA DE GESTAO E MANUTENCAO DO PODER JUDICIARIO</v>
      </c>
      <c r="F22" s="48" t="str">
        <f>+'[1]Access-Nov'!H22</f>
        <v>REFORMA DO FORUM FEDERAL DE SANTOS - SP</v>
      </c>
      <c r="G22" s="47" t="str">
        <f>IF('[1]Access-Nov'!I22="1","F","S")</f>
        <v>F</v>
      </c>
      <c r="H22" s="47" t="str">
        <f>+'[1]Access-Nov'!J22</f>
        <v>0100</v>
      </c>
      <c r="I22" s="48" t="str">
        <f>+'[1]Access-Nov'!K22</f>
        <v>RECURSOS PRIMARIOS DE LIVRE APLICACAO</v>
      </c>
      <c r="J22" s="47" t="str">
        <f>+'[1]Access-Nov'!L22</f>
        <v>4</v>
      </c>
      <c r="K22" s="52"/>
      <c r="L22" s="52"/>
      <c r="M22" s="52"/>
      <c r="N22" s="50">
        <v>0</v>
      </c>
      <c r="O22" s="52"/>
      <c r="P22" s="52">
        <f>'[1]Access-Nov'!M22</f>
        <v>35000</v>
      </c>
      <c r="Q22" s="52">
        <f>'[1]Access-Nov'!O22</f>
        <v>0</v>
      </c>
      <c r="R22" s="52">
        <f t="shared" si="0"/>
        <v>35000</v>
      </c>
      <c r="S22" s="52">
        <f>'[1]Access-Nov'!P22</f>
        <v>35000</v>
      </c>
      <c r="T22" s="53">
        <f t="shared" si="1"/>
        <v>1</v>
      </c>
      <c r="U22" s="52">
        <f>'[1]Access-Nov'!Q22</f>
        <v>0</v>
      </c>
      <c r="V22" s="53">
        <f t="shared" si="2"/>
        <v>0</v>
      </c>
      <c r="W22" s="52">
        <f>'[1]Access-Nov'!R22</f>
        <v>0</v>
      </c>
      <c r="X22" s="53">
        <f t="shared" si="3"/>
        <v>0</v>
      </c>
    </row>
    <row r="23" spans="1:24" ht="30.75" customHeight="1" x14ac:dyDescent="0.2">
      <c r="A23" s="47" t="str">
        <f>+'[1]Access-Nov'!A23</f>
        <v>12101</v>
      </c>
      <c r="B23" s="48" t="str">
        <f>+'[1]Access-Nov'!B23</f>
        <v>JUSTICA FEDERAL DE PRIMEIRO GRAU</v>
      </c>
      <c r="C23" s="47" t="str">
        <f>CONCATENATE('[1]Access-Nov'!C23,".",'[1]Access-Nov'!D23)</f>
        <v>02.122</v>
      </c>
      <c r="D23" s="47" t="str">
        <f>CONCATENATE('[1]Access-Nov'!E23,".",'[1]Access-Nov'!G23)</f>
        <v>0033.15QA</v>
      </c>
      <c r="E23" s="48" t="str">
        <f>+'[1]Access-Nov'!F23</f>
        <v>PROGRAMA DE GESTAO E MANUTENCAO DO PODER JUDICIARIO</v>
      </c>
      <c r="F23" s="48" t="str">
        <f>+'[1]Access-Nov'!H23</f>
        <v>REFORMA DO FORUM FEDERAL DE BARUERI - SP</v>
      </c>
      <c r="G23" s="47" t="str">
        <f>IF('[1]Access-Nov'!I23="1","F","S")</f>
        <v>F</v>
      </c>
      <c r="H23" s="47" t="str">
        <f>+'[1]Access-Nov'!J23</f>
        <v>0100</v>
      </c>
      <c r="I23" s="48" t="str">
        <f>+'[1]Access-Nov'!K23</f>
        <v>RECURSOS PRIMARIOS DE LIVRE APLICACAO</v>
      </c>
      <c r="J23" s="47" t="str">
        <f>+'[1]Access-Nov'!L23</f>
        <v>4</v>
      </c>
      <c r="K23" s="52"/>
      <c r="L23" s="52"/>
      <c r="M23" s="52"/>
      <c r="N23" s="50">
        <v>0</v>
      </c>
      <c r="O23" s="52"/>
      <c r="P23" s="52">
        <f>'[1]Access-Nov'!M23</f>
        <v>200000</v>
      </c>
      <c r="Q23" s="52">
        <f>'[1]Access-Nov'!O23</f>
        <v>0</v>
      </c>
      <c r="R23" s="52">
        <f t="shared" si="0"/>
        <v>200000</v>
      </c>
      <c r="S23" s="52">
        <f>'[1]Access-Nov'!P23</f>
        <v>0</v>
      </c>
      <c r="T23" s="53">
        <f t="shared" si="1"/>
        <v>0</v>
      </c>
      <c r="U23" s="52">
        <f>'[1]Access-Nov'!Q23</f>
        <v>0</v>
      </c>
      <c r="V23" s="53">
        <f t="shared" si="2"/>
        <v>0</v>
      </c>
      <c r="W23" s="52">
        <f>'[1]Access-Nov'!R23</f>
        <v>0</v>
      </c>
      <c r="X23" s="53">
        <f t="shared" si="3"/>
        <v>0</v>
      </c>
    </row>
    <row r="24" spans="1:24" ht="30.75" customHeight="1" x14ac:dyDescent="0.2">
      <c r="A24" s="47" t="str">
        <f>+'[1]Access-Nov'!A24</f>
        <v>12101</v>
      </c>
      <c r="B24" s="48" t="str">
        <f>+'[1]Access-Nov'!B24</f>
        <v>JUSTICA FEDERAL DE PRIMEIRO GRAU</v>
      </c>
      <c r="C24" s="47" t="str">
        <f>CONCATENATE('[1]Access-Nov'!C24,".",'[1]Access-Nov'!D24)</f>
        <v>02.122</v>
      </c>
      <c r="D24" s="47" t="str">
        <f>CONCATENATE('[1]Access-Nov'!E24,".",'[1]Access-Nov'!G24)</f>
        <v>0033.15TO</v>
      </c>
      <c r="E24" s="48" t="str">
        <f>+'[1]Access-Nov'!F24</f>
        <v>PROGRAMA DE GESTAO E MANUTENCAO DO PODER JUDICIARIO</v>
      </c>
      <c r="F24" s="48" t="str">
        <f>+'[1]Access-Nov'!H24</f>
        <v>REFORMA DO ANEXO ADMINISTRATIVO PRESIDENTE WILSON DE SAO PAU</v>
      </c>
      <c r="G24" s="47" t="str">
        <f>IF('[1]Access-Nov'!I24="1","F","S")</f>
        <v>F</v>
      </c>
      <c r="H24" s="47" t="str">
        <f>+'[1]Access-Nov'!J24</f>
        <v>0100</v>
      </c>
      <c r="I24" s="48" t="str">
        <f>+'[1]Access-Nov'!K24</f>
        <v>RECURSOS PRIMARIOS DE LIVRE APLICACAO</v>
      </c>
      <c r="J24" s="47" t="str">
        <f>+'[1]Access-Nov'!L24</f>
        <v>4</v>
      </c>
      <c r="K24" s="52"/>
      <c r="L24" s="52"/>
      <c r="M24" s="52"/>
      <c r="N24" s="50">
        <v>0</v>
      </c>
      <c r="O24" s="52"/>
      <c r="P24" s="52">
        <f>'[1]Access-Nov'!M24</f>
        <v>1567120</v>
      </c>
      <c r="Q24" s="52">
        <f>'[1]Access-Nov'!O24</f>
        <v>0</v>
      </c>
      <c r="R24" s="52">
        <f t="shared" si="0"/>
        <v>1567120</v>
      </c>
      <c r="S24" s="52">
        <f>'[1]Access-Nov'!P24</f>
        <v>0</v>
      </c>
      <c r="T24" s="53">
        <f t="shared" si="1"/>
        <v>0</v>
      </c>
      <c r="U24" s="52">
        <f>'[1]Access-Nov'!Q24</f>
        <v>0</v>
      </c>
      <c r="V24" s="53">
        <f t="shared" si="2"/>
        <v>0</v>
      </c>
      <c r="W24" s="52">
        <f>'[1]Access-Nov'!R24</f>
        <v>0</v>
      </c>
      <c r="X24" s="53">
        <f t="shared" si="3"/>
        <v>0</v>
      </c>
    </row>
    <row r="25" spans="1:24" ht="30.75" customHeight="1" x14ac:dyDescent="0.2">
      <c r="A25" s="47" t="str">
        <f>+'[1]Access-Nov'!A25</f>
        <v>12101</v>
      </c>
      <c r="B25" s="48" t="str">
        <f>+'[1]Access-Nov'!B25</f>
        <v>JUSTICA FEDERAL DE PRIMEIRO GRAU</v>
      </c>
      <c r="C25" s="47" t="str">
        <f>CONCATENATE('[1]Access-Nov'!C25,".",'[1]Access-Nov'!D25)</f>
        <v>02.122</v>
      </c>
      <c r="D25" s="47" t="str">
        <f>CONCATENATE('[1]Access-Nov'!E25,".",'[1]Access-Nov'!G25)</f>
        <v>0033.1D37</v>
      </c>
      <c r="E25" s="48" t="str">
        <f>+'[1]Access-Nov'!F25</f>
        <v>PROGRAMA DE GESTAO E MANUTENCAO DO PODER JUDICIARIO</v>
      </c>
      <c r="F25" s="48" t="str">
        <f>+'[1]Access-Nov'!H25</f>
        <v>AQUISICAO DE EDIFICIO-SEDE PARA A SUBSECAO JUDICIARIA DE AME</v>
      </c>
      <c r="G25" s="47" t="str">
        <f>IF('[1]Access-Nov'!I25="1","F","S")</f>
        <v>F</v>
      </c>
      <c r="H25" s="47" t="str">
        <f>+'[1]Access-Nov'!J25</f>
        <v>0100</v>
      </c>
      <c r="I25" s="48" t="str">
        <f>+'[1]Access-Nov'!K25</f>
        <v>RECURSOS PRIMARIOS DE LIVRE APLICACAO</v>
      </c>
      <c r="J25" s="47" t="str">
        <f>+'[1]Access-Nov'!L25</f>
        <v>5</v>
      </c>
      <c r="K25" s="52"/>
      <c r="L25" s="52"/>
      <c r="M25" s="52"/>
      <c r="N25" s="50">
        <v>0</v>
      </c>
      <c r="O25" s="52"/>
      <c r="P25" s="52">
        <f>'[1]Access-Nov'!M25</f>
        <v>8460000</v>
      </c>
      <c r="Q25" s="52">
        <f>'[1]Access-Nov'!O25</f>
        <v>0</v>
      </c>
      <c r="R25" s="52">
        <f t="shared" si="0"/>
        <v>8460000</v>
      </c>
      <c r="S25" s="52">
        <f>'[1]Access-Nov'!P25</f>
        <v>0</v>
      </c>
      <c r="T25" s="53">
        <f t="shared" si="1"/>
        <v>0</v>
      </c>
      <c r="U25" s="52">
        <f>'[1]Access-Nov'!Q25</f>
        <v>0</v>
      </c>
      <c r="V25" s="53">
        <f t="shared" si="2"/>
        <v>0</v>
      </c>
      <c r="W25" s="52">
        <f>'[1]Access-Nov'!R25</f>
        <v>0</v>
      </c>
      <c r="X25" s="53">
        <f t="shared" si="3"/>
        <v>0</v>
      </c>
    </row>
    <row r="26" spans="1:24" ht="30.75" customHeight="1" x14ac:dyDescent="0.2">
      <c r="A26" s="47" t="str">
        <f>+'[1]Access-Nov'!A26</f>
        <v>12101</v>
      </c>
      <c r="B26" s="48" t="str">
        <f>+'[1]Access-Nov'!B26</f>
        <v>JUSTICA FEDERAL DE PRIMEIRO GRAU</v>
      </c>
      <c r="C26" s="47" t="str">
        <f>CONCATENATE('[1]Access-Nov'!C26,".",'[1]Access-Nov'!D26)</f>
        <v>02.122</v>
      </c>
      <c r="D26" s="47" t="str">
        <f>CONCATENATE('[1]Access-Nov'!E26,".",'[1]Access-Nov'!G26)</f>
        <v>0033.20TP</v>
      </c>
      <c r="E26" s="48" t="str">
        <f>+'[1]Access-Nov'!F26</f>
        <v>PROGRAMA DE GESTAO E MANUTENCAO DO PODER JUDICIARIO</v>
      </c>
      <c r="F26" s="48" t="str">
        <f>+'[1]Access-Nov'!H26</f>
        <v>ATIVOS CIVIS DA UNIAO</v>
      </c>
      <c r="G26" s="47" t="str">
        <f>IF('[1]Access-Nov'!I26="1","F","S")</f>
        <v>F</v>
      </c>
      <c r="H26" s="47" t="str">
        <f>+'[1]Access-Nov'!J26</f>
        <v>0100</v>
      </c>
      <c r="I26" s="48" t="str">
        <f>+'[1]Access-Nov'!K26</f>
        <v>RECURSOS PRIMARIOS DE LIVRE APLICACAO</v>
      </c>
      <c r="J26" s="47" t="str">
        <f>+'[1]Access-Nov'!L26</f>
        <v>1</v>
      </c>
      <c r="K26" s="52"/>
      <c r="L26" s="52"/>
      <c r="M26" s="52"/>
      <c r="N26" s="50">
        <v>0</v>
      </c>
      <c r="O26" s="52"/>
      <c r="P26" s="52">
        <f>'[1]Access-Nov'!M26</f>
        <v>1028181074.5700001</v>
      </c>
      <c r="Q26" s="52">
        <f>'[1]Access-Nov'!O26</f>
        <v>0</v>
      </c>
      <c r="R26" s="52">
        <f t="shared" si="0"/>
        <v>1028181074.5700001</v>
      </c>
      <c r="S26" s="52">
        <f>'[1]Access-Nov'!P26</f>
        <v>1027943877.7</v>
      </c>
      <c r="T26" s="53">
        <f t="shared" si="1"/>
        <v>0.9997693043804573</v>
      </c>
      <c r="U26" s="52">
        <f>'[1]Access-Nov'!Q26</f>
        <v>1027943877.7</v>
      </c>
      <c r="V26" s="53">
        <f t="shared" si="2"/>
        <v>0.9997693043804573</v>
      </c>
      <c r="W26" s="52">
        <f>'[1]Access-Nov'!R26</f>
        <v>1024449675.3099999</v>
      </c>
      <c r="X26" s="53">
        <f t="shared" si="3"/>
        <v>0.99637087342658914</v>
      </c>
    </row>
    <row r="27" spans="1:24" ht="30.75" customHeight="1" x14ac:dyDescent="0.2">
      <c r="A27" s="47" t="str">
        <f>+'[1]Access-Nov'!A27</f>
        <v>12101</v>
      </c>
      <c r="B27" s="48" t="str">
        <f>+'[1]Access-Nov'!B27</f>
        <v>JUSTICA FEDERAL DE PRIMEIRO GRAU</v>
      </c>
      <c r="C27" s="47" t="str">
        <f>CONCATENATE('[1]Access-Nov'!C27,".",'[1]Access-Nov'!D27)</f>
        <v>02.122</v>
      </c>
      <c r="D27" s="47" t="str">
        <f>CONCATENATE('[1]Access-Nov'!E27,".",'[1]Access-Nov'!G27)</f>
        <v>0033.216H</v>
      </c>
      <c r="E27" s="48" t="str">
        <f>+'[1]Access-Nov'!F27</f>
        <v>PROGRAMA DE GESTAO E MANUTENCAO DO PODER JUDICIARIO</v>
      </c>
      <c r="F27" s="48" t="str">
        <f>+'[1]Access-Nov'!H27</f>
        <v>AJUDA DE CUSTO PARA MORADIA OU AUXILIO-MORADIA A AGENTES PUB</v>
      </c>
      <c r="G27" s="47" t="str">
        <f>IF('[1]Access-Nov'!I27="1","F","S")</f>
        <v>F</v>
      </c>
      <c r="H27" s="47" t="str">
        <f>+'[1]Access-Nov'!J27</f>
        <v>0100</v>
      </c>
      <c r="I27" s="48" t="str">
        <f>+'[1]Access-Nov'!K27</f>
        <v>RECURSOS PRIMARIOS DE LIVRE APLICACAO</v>
      </c>
      <c r="J27" s="47" t="str">
        <f>+'[1]Access-Nov'!L27</f>
        <v>3</v>
      </c>
      <c r="K27" s="52"/>
      <c r="L27" s="52"/>
      <c r="M27" s="52"/>
      <c r="N27" s="50">
        <v>0</v>
      </c>
      <c r="O27" s="52"/>
      <c r="P27" s="52">
        <f>'[1]Access-Nov'!M27</f>
        <v>81028</v>
      </c>
      <c r="Q27" s="52">
        <f>'[1]Access-Nov'!O27</f>
        <v>0</v>
      </c>
      <c r="R27" s="52">
        <f t="shared" si="0"/>
        <v>81028</v>
      </c>
      <c r="S27" s="52">
        <f>'[1]Access-Nov'!P27</f>
        <v>81028</v>
      </c>
      <c r="T27" s="53">
        <f t="shared" si="1"/>
        <v>1</v>
      </c>
      <c r="U27" s="52">
        <f>'[1]Access-Nov'!Q27</f>
        <v>64836.66</v>
      </c>
      <c r="V27" s="53">
        <f t="shared" si="2"/>
        <v>0.80017598854716887</v>
      </c>
      <c r="W27" s="52">
        <f>'[1]Access-Nov'!R27</f>
        <v>64836.66</v>
      </c>
      <c r="X27" s="53">
        <f t="shared" si="3"/>
        <v>0.80017598854716887</v>
      </c>
    </row>
    <row r="28" spans="1:24" ht="30.75" customHeight="1" x14ac:dyDescent="0.2">
      <c r="A28" s="47" t="str">
        <f>+'[1]Access-Nov'!A28</f>
        <v>12101</v>
      </c>
      <c r="B28" s="48" t="str">
        <f>+'[1]Access-Nov'!B28</f>
        <v>JUSTICA FEDERAL DE PRIMEIRO GRAU</v>
      </c>
      <c r="C28" s="47" t="str">
        <f>CONCATENATE('[1]Access-Nov'!C28,".",'[1]Access-Nov'!D28)</f>
        <v>02.131</v>
      </c>
      <c r="D28" s="47" t="str">
        <f>CONCATENATE('[1]Access-Nov'!E28,".",'[1]Access-Nov'!G28)</f>
        <v>0033.219I</v>
      </c>
      <c r="E28" s="48" t="str">
        <f>+'[1]Access-Nov'!F28</f>
        <v>PROGRAMA DE GESTAO E MANUTENCAO DO PODER JUDICIARIO</v>
      </c>
      <c r="F28" s="48" t="str">
        <f>+'[1]Access-Nov'!H28</f>
        <v>PUBLICIDADE INSTITUCIONAL E DE UTILIDADE PUBLICA</v>
      </c>
      <c r="G28" s="47" t="str">
        <f>IF('[1]Access-Nov'!I28="1","F","S")</f>
        <v>F</v>
      </c>
      <c r="H28" s="47" t="str">
        <f>+'[1]Access-Nov'!J28</f>
        <v>0100</v>
      </c>
      <c r="I28" s="48" t="str">
        <f>+'[1]Access-Nov'!K28</f>
        <v>RECURSOS PRIMARIOS DE LIVRE APLICACAO</v>
      </c>
      <c r="J28" s="47" t="str">
        <f>+'[1]Access-Nov'!L28</f>
        <v>4</v>
      </c>
      <c r="K28" s="52"/>
      <c r="L28" s="52"/>
      <c r="M28" s="52"/>
      <c r="N28" s="50">
        <v>0</v>
      </c>
      <c r="O28" s="52"/>
      <c r="P28" s="52">
        <f>'[1]Access-Nov'!M28</f>
        <v>18664</v>
      </c>
      <c r="Q28" s="52">
        <f>'[1]Access-Nov'!O28</f>
        <v>0</v>
      </c>
      <c r="R28" s="52">
        <f t="shared" si="0"/>
        <v>18664</v>
      </c>
      <c r="S28" s="52">
        <f>'[1]Access-Nov'!P28</f>
        <v>3684</v>
      </c>
      <c r="T28" s="53">
        <f t="shared" si="1"/>
        <v>0.19738534076296613</v>
      </c>
      <c r="U28" s="52">
        <f>'[1]Access-Nov'!Q28</f>
        <v>0</v>
      </c>
      <c r="V28" s="53">
        <f t="shared" si="2"/>
        <v>0</v>
      </c>
      <c r="W28" s="52">
        <f>'[1]Access-Nov'!R28</f>
        <v>0</v>
      </c>
      <c r="X28" s="53">
        <f t="shared" si="3"/>
        <v>0</v>
      </c>
    </row>
    <row r="29" spans="1:24" ht="30.75" customHeight="1" x14ac:dyDescent="0.2">
      <c r="A29" s="47" t="str">
        <f>+'[1]Access-Nov'!A29</f>
        <v>12101</v>
      </c>
      <c r="B29" s="48" t="str">
        <f>+'[1]Access-Nov'!B29</f>
        <v>JUSTICA FEDERAL DE PRIMEIRO GRAU</v>
      </c>
      <c r="C29" s="47" t="str">
        <f>CONCATENATE('[1]Access-Nov'!C29,".",'[1]Access-Nov'!D29)</f>
        <v>02.131</v>
      </c>
      <c r="D29" s="47" t="str">
        <f>CONCATENATE('[1]Access-Nov'!E29,".",'[1]Access-Nov'!G29)</f>
        <v>0033.219I</v>
      </c>
      <c r="E29" s="48" t="str">
        <f>+'[1]Access-Nov'!F29</f>
        <v>PROGRAMA DE GESTAO E MANUTENCAO DO PODER JUDICIARIO</v>
      </c>
      <c r="F29" s="48" t="str">
        <f>+'[1]Access-Nov'!H29</f>
        <v>PUBLICIDADE INSTITUCIONAL E DE UTILIDADE PUBLICA</v>
      </c>
      <c r="G29" s="47" t="str">
        <f>IF('[1]Access-Nov'!I29="1","F","S")</f>
        <v>F</v>
      </c>
      <c r="H29" s="47" t="str">
        <f>+'[1]Access-Nov'!J29</f>
        <v>0100</v>
      </c>
      <c r="I29" s="48" t="str">
        <f>+'[1]Access-Nov'!K29</f>
        <v>RECURSOS PRIMARIOS DE LIVRE APLICACAO</v>
      </c>
      <c r="J29" s="47" t="str">
        <f>+'[1]Access-Nov'!L29</f>
        <v>3</v>
      </c>
      <c r="K29" s="52"/>
      <c r="L29" s="52"/>
      <c r="M29" s="52"/>
      <c r="N29" s="50">
        <v>0</v>
      </c>
      <c r="O29" s="52"/>
      <c r="P29" s="52">
        <f>'[1]Access-Nov'!M29</f>
        <v>12000</v>
      </c>
      <c r="Q29" s="52">
        <f>'[1]Access-Nov'!O29</f>
        <v>0</v>
      </c>
      <c r="R29" s="52">
        <f t="shared" si="0"/>
        <v>12000</v>
      </c>
      <c r="S29" s="52">
        <f>'[1]Access-Nov'!P29</f>
        <v>6953.28</v>
      </c>
      <c r="T29" s="53">
        <f t="shared" si="1"/>
        <v>0.57943999999999996</v>
      </c>
      <c r="U29" s="52">
        <f>'[1]Access-Nov'!Q29</f>
        <v>5664.4</v>
      </c>
      <c r="V29" s="53">
        <f t="shared" si="2"/>
        <v>0.4720333333333333</v>
      </c>
      <c r="W29" s="52">
        <f>'[1]Access-Nov'!R29</f>
        <v>5664.4</v>
      </c>
      <c r="X29" s="53">
        <f t="shared" si="3"/>
        <v>0.4720333333333333</v>
      </c>
    </row>
    <row r="30" spans="1:24" ht="30.75" customHeight="1" x14ac:dyDescent="0.2">
      <c r="A30" s="47" t="str">
        <f>+'[1]Access-Nov'!A30</f>
        <v>12101</v>
      </c>
      <c r="B30" s="48" t="str">
        <f>+'[1]Access-Nov'!B30</f>
        <v>JUSTICA FEDERAL DE PRIMEIRO GRAU</v>
      </c>
      <c r="C30" s="47" t="str">
        <f>CONCATENATE('[1]Access-Nov'!C30,".",'[1]Access-Nov'!D30)</f>
        <v>02.301</v>
      </c>
      <c r="D30" s="47" t="str">
        <f>CONCATENATE('[1]Access-Nov'!E30,".",'[1]Access-Nov'!G30)</f>
        <v>0033.2004</v>
      </c>
      <c r="E30" s="48" t="str">
        <f>+'[1]Access-Nov'!F30</f>
        <v>PROGRAMA DE GESTAO E MANUTENCAO DO PODER JUDICIARIO</v>
      </c>
      <c r="F30" s="48" t="str">
        <f>+'[1]Access-Nov'!H30</f>
        <v>ASSISTENCIA MEDICA E ODONTOLOGICA AOS SERVIDORES CIVIS, EMPR</v>
      </c>
      <c r="G30" s="47" t="str">
        <f>IF('[1]Access-Nov'!I30="1","F","S")</f>
        <v>S</v>
      </c>
      <c r="H30" s="47" t="str">
        <f>+'[1]Access-Nov'!J30</f>
        <v>0151</v>
      </c>
      <c r="I30" s="48" t="str">
        <f>+'[1]Access-Nov'!K30</f>
        <v>RECURSOS LIVRES DA SEGURIDADE SOCIAL</v>
      </c>
      <c r="J30" s="47" t="str">
        <f>+'[1]Access-Nov'!L30</f>
        <v>4</v>
      </c>
      <c r="K30" s="52"/>
      <c r="L30" s="52"/>
      <c r="M30" s="52"/>
      <c r="N30" s="50">
        <v>0</v>
      </c>
      <c r="O30" s="52"/>
      <c r="P30" s="52">
        <f>'[1]Access-Nov'!M30</f>
        <v>0</v>
      </c>
      <c r="Q30" s="52">
        <f>'[1]Access-Nov'!O30</f>
        <v>0</v>
      </c>
      <c r="R30" s="52">
        <f t="shared" si="0"/>
        <v>0</v>
      </c>
      <c r="S30" s="52">
        <f>'[1]Access-Nov'!P30</f>
        <v>0</v>
      </c>
      <c r="T30" s="53">
        <f t="shared" si="1"/>
        <v>0</v>
      </c>
      <c r="U30" s="52">
        <f>'[1]Access-Nov'!Q30</f>
        <v>0</v>
      </c>
      <c r="V30" s="53">
        <f t="shared" si="2"/>
        <v>0</v>
      </c>
      <c r="W30" s="52">
        <f>'[1]Access-Nov'!R30</f>
        <v>0</v>
      </c>
      <c r="X30" s="53">
        <f t="shared" si="3"/>
        <v>0</v>
      </c>
    </row>
    <row r="31" spans="1:24" ht="30.75" customHeight="1" x14ac:dyDescent="0.2">
      <c r="A31" s="47" t="str">
        <f>+'[1]Access-Nov'!A31</f>
        <v>12101</v>
      </c>
      <c r="B31" s="48" t="str">
        <f>+'[1]Access-Nov'!B31</f>
        <v>JUSTICA FEDERAL DE PRIMEIRO GRAU</v>
      </c>
      <c r="C31" s="47" t="str">
        <f>CONCATENATE('[1]Access-Nov'!C31,".",'[1]Access-Nov'!D31)</f>
        <v>02.301</v>
      </c>
      <c r="D31" s="47" t="str">
        <f>CONCATENATE('[1]Access-Nov'!E31,".",'[1]Access-Nov'!G31)</f>
        <v>0033.2004</v>
      </c>
      <c r="E31" s="48" t="str">
        <f>+'[1]Access-Nov'!F31</f>
        <v>PROGRAMA DE GESTAO E MANUTENCAO DO PODER JUDICIARIO</v>
      </c>
      <c r="F31" s="48" t="str">
        <f>+'[1]Access-Nov'!H31</f>
        <v>ASSISTENCIA MEDICA E ODONTOLOGICA AOS SERVIDORES CIVIS, EMPR</v>
      </c>
      <c r="G31" s="47" t="str">
        <f>IF('[1]Access-Nov'!I31="1","F","S")</f>
        <v>S</v>
      </c>
      <c r="H31" s="47" t="str">
        <f>+'[1]Access-Nov'!J31</f>
        <v>0151</v>
      </c>
      <c r="I31" s="48" t="str">
        <f>+'[1]Access-Nov'!K31</f>
        <v>RECURSOS LIVRES DA SEGURIDADE SOCIAL</v>
      </c>
      <c r="J31" s="47" t="str">
        <f>+'[1]Access-Nov'!L31</f>
        <v>3</v>
      </c>
      <c r="K31" s="52"/>
      <c r="L31" s="52"/>
      <c r="M31" s="52"/>
      <c r="N31" s="50">
        <v>0</v>
      </c>
      <c r="O31" s="52"/>
      <c r="P31" s="52">
        <f>'[1]Access-Nov'!M31</f>
        <v>27776821</v>
      </c>
      <c r="Q31" s="52">
        <f>'[1]Access-Nov'!O31</f>
        <v>0</v>
      </c>
      <c r="R31" s="52">
        <f t="shared" si="0"/>
        <v>27776821</v>
      </c>
      <c r="S31" s="52">
        <f>'[1]Access-Nov'!P31</f>
        <v>27776818.420000002</v>
      </c>
      <c r="T31" s="53">
        <f t="shared" si="1"/>
        <v>0.99999990711680076</v>
      </c>
      <c r="U31" s="52">
        <f>'[1]Access-Nov'!Q31</f>
        <v>23276818.420000002</v>
      </c>
      <c r="V31" s="53">
        <f t="shared" si="2"/>
        <v>0.83799432699659915</v>
      </c>
      <c r="W31" s="52">
        <f>'[1]Access-Nov'!R31</f>
        <v>22650126.739999998</v>
      </c>
      <c r="X31" s="53">
        <f t="shared" si="3"/>
        <v>0.81543264940217597</v>
      </c>
    </row>
    <row r="32" spans="1:24" ht="30.75" customHeight="1" x14ac:dyDescent="0.2">
      <c r="A32" s="47" t="str">
        <f>+'[1]Access-Nov'!A32</f>
        <v>12101</v>
      </c>
      <c r="B32" s="48" t="str">
        <f>+'[1]Access-Nov'!B32</f>
        <v>JUSTICA FEDERAL DE PRIMEIRO GRAU</v>
      </c>
      <c r="C32" s="47" t="str">
        <f>CONCATENATE('[1]Access-Nov'!C32,".",'[1]Access-Nov'!D32)</f>
        <v>02.331</v>
      </c>
      <c r="D32" s="47" t="str">
        <f>CONCATENATE('[1]Access-Nov'!E32,".",'[1]Access-Nov'!G32)</f>
        <v>0033.212B</v>
      </c>
      <c r="E32" s="48" t="str">
        <f>+'[1]Access-Nov'!F32</f>
        <v>PROGRAMA DE GESTAO E MANUTENCAO DO PODER JUDICIARIO</v>
      </c>
      <c r="F32" s="48" t="str">
        <f>+'[1]Access-Nov'!H32</f>
        <v>BENEFICIOS OBRIGATORIOS AOS SERVIDORES CIVIS, EMPREGADOS, MI</v>
      </c>
      <c r="G32" s="47" t="str">
        <f>IF('[1]Access-Nov'!I32="1","F","S")</f>
        <v>F</v>
      </c>
      <c r="H32" s="47" t="str">
        <f>+'[1]Access-Nov'!J32</f>
        <v>0100</v>
      </c>
      <c r="I32" s="48" t="str">
        <f>+'[1]Access-Nov'!K32</f>
        <v>RECURSOS PRIMARIOS DE LIVRE APLICACAO</v>
      </c>
      <c r="J32" s="47" t="str">
        <f>+'[1]Access-Nov'!L32</f>
        <v>3</v>
      </c>
      <c r="K32" s="52"/>
      <c r="L32" s="52"/>
      <c r="M32" s="52"/>
      <c r="N32" s="50">
        <v>0</v>
      </c>
      <c r="O32" s="52"/>
      <c r="P32" s="52">
        <f>'[1]Access-Nov'!M32</f>
        <v>55992437.219999999</v>
      </c>
      <c r="Q32" s="52">
        <f>'[1]Access-Nov'!O32</f>
        <v>0</v>
      </c>
      <c r="R32" s="52">
        <f t="shared" si="0"/>
        <v>55992437.219999999</v>
      </c>
      <c r="S32" s="52">
        <f>'[1]Access-Nov'!P32</f>
        <v>55972436.780000001</v>
      </c>
      <c r="T32" s="53">
        <f t="shared" si="1"/>
        <v>0.99964280104612313</v>
      </c>
      <c r="U32" s="52">
        <f>'[1]Access-Nov'!Q32</f>
        <v>51260894.590000004</v>
      </c>
      <c r="V32" s="53">
        <f t="shared" si="2"/>
        <v>0.91549675518839657</v>
      </c>
      <c r="W32" s="52">
        <f>'[1]Access-Nov'!R32</f>
        <v>51260894.590000004</v>
      </c>
      <c r="X32" s="53">
        <f t="shared" si="3"/>
        <v>0.91549675518839657</v>
      </c>
    </row>
    <row r="33" spans="1:24" ht="30.75" customHeight="1" x14ac:dyDescent="0.2">
      <c r="A33" s="47" t="str">
        <f>+'[1]Access-Nov'!A33</f>
        <v>12101</v>
      </c>
      <c r="B33" s="48" t="str">
        <f>+'[1]Access-Nov'!B33</f>
        <v>JUSTICA FEDERAL DE PRIMEIRO GRAU</v>
      </c>
      <c r="C33" s="47" t="str">
        <f>CONCATENATE('[1]Access-Nov'!C33,".",'[1]Access-Nov'!D33)</f>
        <v>02.846</v>
      </c>
      <c r="D33" s="47" t="str">
        <f>CONCATENATE('[1]Access-Nov'!E33,".",'[1]Access-Nov'!G33)</f>
        <v>0033.09HB</v>
      </c>
      <c r="E33" s="48" t="str">
        <f>+'[1]Access-Nov'!F33</f>
        <v>PROGRAMA DE GESTAO E MANUTENCAO DO PODER JUDICIARIO</v>
      </c>
      <c r="F33" s="48" t="str">
        <f>+'[1]Access-Nov'!H33</f>
        <v>CONTRIBUICAO DA UNIAO, DE SUAS AUTARQUIAS E FUNDACOES PARA O</v>
      </c>
      <c r="G33" s="47" t="str">
        <f>IF('[1]Access-Nov'!I33="1","F","S")</f>
        <v>F</v>
      </c>
      <c r="H33" s="47" t="str">
        <f>+'[1]Access-Nov'!J33</f>
        <v>0100</v>
      </c>
      <c r="I33" s="48" t="str">
        <f>+'[1]Access-Nov'!K33</f>
        <v>RECURSOS PRIMARIOS DE LIVRE APLICACAO</v>
      </c>
      <c r="J33" s="47" t="str">
        <f>+'[1]Access-Nov'!L33</f>
        <v>1</v>
      </c>
      <c r="K33" s="52"/>
      <c r="L33" s="52"/>
      <c r="M33" s="52"/>
      <c r="N33" s="50">
        <v>0</v>
      </c>
      <c r="O33" s="52"/>
      <c r="P33" s="52">
        <f>'[1]Access-Nov'!M33</f>
        <v>209280059.43000001</v>
      </c>
      <c r="Q33" s="52">
        <f>'[1]Access-Nov'!O33</f>
        <v>0</v>
      </c>
      <c r="R33" s="52">
        <f t="shared" si="0"/>
        <v>209280059.43000001</v>
      </c>
      <c r="S33" s="52">
        <f>'[1]Access-Nov'!P33</f>
        <v>209280059.43000001</v>
      </c>
      <c r="T33" s="53">
        <f t="shared" si="1"/>
        <v>1</v>
      </c>
      <c r="U33" s="52">
        <f>'[1]Access-Nov'!Q33</f>
        <v>209280059.43000001</v>
      </c>
      <c r="V33" s="53">
        <f t="shared" si="2"/>
        <v>1</v>
      </c>
      <c r="W33" s="52">
        <f>'[1]Access-Nov'!R33</f>
        <v>209280059.43000001</v>
      </c>
      <c r="X33" s="53">
        <f t="shared" si="3"/>
        <v>1</v>
      </c>
    </row>
    <row r="34" spans="1:24" ht="30.75" customHeight="1" x14ac:dyDescent="0.2">
      <c r="A34" s="47" t="str">
        <f>+'[1]Access-Nov'!A34</f>
        <v>12101</v>
      </c>
      <c r="B34" s="48" t="str">
        <f>+'[1]Access-Nov'!B34</f>
        <v>JUSTICA FEDERAL DE PRIMEIRO GRAU</v>
      </c>
      <c r="C34" s="47" t="str">
        <f>CONCATENATE('[1]Access-Nov'!C34,".",'[1]Access-Nov'!D34)</f>
        <v>02.846</v>
      </c>
      <c r="D34" s="47" t="str">
        <f>CONCATENATE('[1]Access-Nov'!E34,".",'[1]Access-Nov'!G34)</f>
        <v>0033.09HB</v>
      </c>
      <c r="E34" s="48" t="str">
        <f>+'[1]Access-Nov'!F34</f>
        <v>PROGRAMA DE GESTAO E MANUTENCAO DO PODER JUDICIARIO</v>
      </c>
      <c r="F34" s="48" t="str">
        <f>+'[1]Access-Nov'!H34</f>
        <v>CONTRIBUICAO DA UNIAO, DE SUAS AUTARQUIAS E FUNDACOES PARA O</v>
      </c>
      <c r="G34" s="47" t="str">
        <f>IF('[1]Access-Nov'!I34="1","F","S")</f>
        <v>F</v>
      </c>
      <c r="H34" s="47" t="str">
        <f>+'[1]Access-Nov'!J34</f>
        <v>0300</v>
      </c>
      <c r="I34" s="48" t="str">
        <f>+'[1]Access-Nov'!K34</f>
        <v>RECURSOS PRIMARIOS DE LIVRE APLICACAO</v>
      </c>
      <c r="J34" s="47" t="str">
        <f>+'[1]Access-Nov'!L34</f>
        <v>1</v>
      </c>
      <c r="K34" s="52"/>
      <c r="L34" s="52"/>
      <c r="M34" s="52"/>
      <c r="N34" s="50">
        <v>0</v>
      </c>
      <c r="O34" s="52"/>
      <c r="P34" s="52">
        <f>'[1]Access-Nov'!M34</f>
        <v>7650132</v>
      </c>
      <c r="Q34" s="52">
        <f>'[1]Access-Nov'!O34</f>
        <v>0</v>
      </c>
      <c r="R34" s="52">
        <f t="shared" si="0"/>
        <v>7650132</v>
      </c>
      <c r="S34" s="52">
        <f>'[1]Access-Nov'!P34</f>
        <v>7650132</v>
      </c>
      <c r="T34" s="53">
        <f t="shared" si="1"/>
        <v>1</v>
      </c>
      <c r="U34" s="52">
        <f>'[1]Access-Nov'!Q34</f>
        <v>7650132</v>
      </c>
      <c r="V34" s="53">
        <f t="shared" si="2"/>
        <v>1</v>
      </c>
      <c r="W34" s="52">
        <f>'[1]Access-Nov'!R34</f>
        <v>7650132</v>
      </c>
      <c r="X34" s="53">
        <f t="shared" si="3"/>
        <v>1</v>
      </c>
    </row>
    <row r="35" spans="1:24" ht="30.75" customHeight="1" x14ac:dyDescent="0.2">
      <c r="A35" s="47" t="str">
        <f>+'[1]Access-Nov'!A35</f>
        <v>12101</v>
      </c>
      <c r="B35" s="48" t="str">
        <f>+'[1]Access-Nov'!B35</f>
        <v>JUSTICA FEDERAL DE PRIMEIRO GRAU</v>
      </c>
      <c r="C35" s="47" t="str">
        <f>CONCATENATE('[1]Access-Nov'!C35,".",'[1]Access-Nov'!D35)</f>
        <v>09.272</v>
      </c>
      <c r="D35" s="47" t="str">
        <f>CONCATENATE('[1]Access-Nov'!E35,".",'[1]Access-Nov'!G35)</f>
        <v>0033.0181</v>
      </c>
      <c r="E35" s="48" t="str">
        <f>+'[1]Access-Nov'!F35</f>
        <v>PROGRAMA DE GESTAO E MANUTENCAO DO PODER JUDICIARIO</v>
      </c>
      <c r="F35" s="48" t="str">
        <f>+'[1]Access-Nov'!H35</f>
        <v>APOSENTADORIAS E PENSOES CIVIS DA UNIAO</v>
      </c>
      <c r="G35" s="47" t="str">
        <f>IF('[1]Access-Nov'!I35="1","F","S")</f>
        <v>S</v>
      </c>
      <c r="H35" s="47" t="str">
        <f>+'[1]Access-Nov'!J35</f>
        <v>0100</v>
      </c>
      <c r="I35" s="48" t="str">
        <f>+'[1]Access-Nov'!K35</f>
        <v>RECURSOS PRIMARIOS DE LIVRE APLICACAO</v>
      </c>
      <c r="J35" s="47" t="str">
        <f>+'[1]Access-Nov'!L35</f>
        <v>1</v>
      </c>
      <c r="K35" s="52"/>
      <c r="L35" s="52"/>
      <c r="M35" s="52"/>
      <c r="N35" s="50">
        <v>0</v>
      </c>
      <c r="O35" s="52"/>
      <c r="P35" s="52">
        <f>'[1]Access-Nov'!M35</f>
        <v>3609179.9</v>
      </c>
      <c r="Q35" s="52">
        <f>'[1]Access-Nov'!O35</f>
        <v>0</v>
      </c>
      <c r="R35" s="52">
        <f t="shared" si="0"/>
        <v>3609179.9</v>
      </c>
      <c r="S35" s="52">
        <f>'[1]Access-Nov'!P35</f>
        <v>3609179.9</v>
      </c>
      <c r="T35" s="53">
        <f t="shared" si="1"/>
        <v>1</v>
      </c>
      <c r="U35" s="52">
        <f>'[1]Access-Nov'!Q35</f>
        <v>3609179.9</v>
      </c>
      <c r="V35" s="53">
        <f t="shared" si="2"/>
        <v>1</v>
      </c>
      <c r="W35" s="52">
        <f>'[1]Access-Nov'!R35</f>
        <v>3609179.9</v>
      </c>
      <c r="X35" s="53">
        <f t="shared" si="3"/>
        <v>1</v>
      </c>
    </row>
    <row r="36" spans="1:24" ht="30.75" customHeight="1" x14ac:dyDescent="0.2">
      <c r="A36" s="47" t="str">
        <f>+'[1]Access-Nov'!A36</f>
        <v>12101</v>
      </c>
      <c r="B36" s="48" t="str">
        <f>+'[1]Access-Nov'!B36</f>
        <v>JUSTICA FEDERAL DE PRIMEIRO GRAU</v>
      </c>
      <c r="C36" s="47" t="str">
        <f>CONCATENATE('[1]Access-Nov'!C36,".",'[1]Access-Nov'!D36)</f>
        <v>09.272</v>
      </c>
      <c r="D36" s="47" t="str">
        <f>CONCATENATE('[1]Access-Nov'!E36,".",'[1]Access-Nov'!G36)</f>
        <v>0033.0181</v>
      </c>
      <c r="E36" s="48" t="str">
        <f>+'[1]Access-Nov'!F36</f>
        <v>PROGRAMA DE GESTAO E MANUTENCAO DO PODER JUDICIARIO</v>
      </c>
      <c r="F36" s="48" t="str">
        <f>+'[1]Access-Nov'!H36</f>
        <v>APOSENTADORIAS E PENSOES CIVIS DA UNIAO</v>
      </c>
      <c r="G36" s="47" t="str">
        <f>IF('[1]Access-Nov'!I36="1","F","S")</f>
        <v>S</v>
      </c>
      <c r="H36" s="47" t="str">
        <f>+'[1]Access-Nov'!J36</f>
        <v>0156</v>
      </c>
      <c r="I36" s="48" t="str">
        <f>+'[1]Access-Nov'!K36</f>
        <v>CONTRIBUICAO PLANO SEGURIDADE SOCIAL SERVIDOR</v>
      </c>
      <c r="J36" s="47" t="str">
        <f>+'[1]Access-Nov'!L36</f>
        <v>1</v>
      </c>
      <c r="K36" s="52"/>
      <c r="L36" s="52"/>
      <c r="M36" s="52"/>
      <c r="N36" s="50">
        <v>0</v>
      </c>
      <c r="O36" s="52"/>
      <c r="P36" s="52">
        <f>'[1]Access-Nov'!M36</f>
        <v>175599816.19</v>
      </c>
      <c r="Q36" s="52">
        <f>'[1]Access-Nov'!O36</f>
        <v>0</v>
      </c>
      <c r="R36" s="52">
        <f t="shared" si="0"/>
        <v>175599816.19</v>
      </c>
      <c r="S36" s="52">
        <f>'[1]Access-Nov'!P36</f>
        <v>175599816.19</v>
      </c>
      <c r="T36" s="53">
        <f t="shared" si="1"/>
        <v>1</v>
      </c>
      <c r="U36" s="52">
        <f>'[1]Access-Nov'!Q36</f>
        <v>175599816.19</v>
      </c>
      <c r="V36" s="53">
        <f t="shared" si="2"/>
        <v>1</v>
      </c>
      <c r="W36" s="52">
        <f>'[1]Access-Nov'!R36</f>
        <v>175599816.19</v>
      </c>
      <c r="X36" s="53">
        <f t="shared" si="3"/>
        <v>1</v>
      </c>
    </row>
    <row r="37" spans="1:24" ht="30.75" customHeight="1" x14ac:dyDescent="0.2">
      <c r="A37" s="47" t="str">
        <f>+'[1]Access-Nov'!A37</f>
        <v>12101</v>
      </c>
      <c r="B37" s="48" t="str">
        <f>+'[1]Access-Nov'!B37</f>
        <v>JUSTICA FEDERAL DE PRIMEIRO GRAU</v>
      </c>
      <c r="C37" s="47" t="str">
        <f>CONCATENATE('[1]Access-Nov'!C37,".",'[1]Access-Nov'!D37)</f>
        <v>09.272</v>
      </c>
      <c r="D37" s="47" t="str">
        <f>CONCATENATE('[1]Access-Nov'!E37,".",'[1]Access-Nov'!G37)</f>
        <v>0033.0181</v>
      </c>
      <c r="E37" s="48" t="str">
        <f>+'[1]Access-Nov'!F37</f>
        <v>PROGRAMA DE GESTAO E MANUTENCAO DO PODER JUDICIARIO</v>
      </c>
      <c r="F37" s="48" t="str">
        <f>+'[1]Access-Nov'!H37</f>
        <v>APOSENTADORIAS E PENSOES CIVIS DA UNIAO</v>
      </c>
      <c r="G37" s="47" t="str">
        <f>IF('[1]Access-Nov'!I37="1","F","S")</f>
        <v>S</v>
      </c>
      <c r="H37" s="47" t="str">
        <f>+'[1]Access-Nov'!J37</f>
        <v>0169</v>
      </c>
      <c r="I37" s="48" t="str">
        <f>+'[1]Access-Nov'!K37</f>
        <v>CONTRIB.PATRONAL P/PLANO DE SEGURID.SOC.SERV.</v>
      </c>
      <c r="J37" s="47" t="str">
        <f>+'[1]Access-Nov'!L37</f>
        <v>1</v>
      </c>
      <c r="K37" s="52"/>
      <c r="L37" s="52"/>
      <c r="M37" s="52"/>
      <c r="N37" s="50">
        <v>0</v>
      </c>
      <c r="O37" s="52"/>
      <c r="P37" s="52">
        <f>'[1]Access-Nov'!M37</f>
        <v>65736156.020000003</v>
      </c>
      <c r="Q37" s="52">
        <f>'[1]Access-Nov'!O37</f>
        <v>0</v>
      </c>
      <c r="R37" s="52">
        <f t="shared" si="0"/>
        <v>65736156.020000003</v>
      </c>
      <c r="S37" s="52">
        <f>'[1]Access-Nov'!P37</f>
        <v>65736156.020000003</v>
      </c>
      <c r="T37" s="53">
        <f t="shared" si="1"/>
        <v>1</v>
      </c>
      <c r="U37" s="52">
        <f>'[1]Access-Nov'!Q37</f>
        <v>65736156.020000003</v>
      </c>
      <c r="V37" s="53">
        <f t="shared" si="2"/>
        <v>1</v>
      </c>
      <c r="W37" s="52">
        <f>'[1]Access-Nov'!R37</f>
        <v>64310392.450000003</v>
      </c>
      <c r="X37" s="53">
        <f t="shared" si="3"/>
        <v>0.97831081620339622</v>
      </c>
    </row>
    <row r="38" spans="1:24" ht="30.75" customHeight="1" x14ac:dyDescent="0.2">
      <c r="A38" s="47" t="str">
        <f>+'[1]Access-Nov'!A38</f>
        <v>17101</v>
      </c>
      <c r="B38" s="48" t="str">
        <f>+'[1]Access-Nov'!B38</f>
        <v>CONSELHO NACIONAL DE JUSTICA</v>
      </c>
      <c r="C38" s="47" t="str">
        <f>CONCATENATE('[1]Access-Nov'!C38,".",'[1]Access-Nov'!D38)</f>
        <v>02.032</v>
      </c>
      <c r="D38" s="47" t="str">
        <f>CONCATENATE('[1]Access-Nov'!E38,".",'[1]Access-Nov'!G38)</f>
        <v>0033.21BH</v>
      </c>
      <c r="E38" s="48" t="str">
        <f>+'[1]Access-Nov'!F38</f>
        <v>PROGRAMA DE GESTAO E MANUTENCAO DO PODER JUDICIARIO</v>
      </c>
      <c r="F38" s="48" t="str">
        <f>+'[1]Access-Nov'!H38</f>
        <v>CONTROLE DA ATUACAO ADMINISTRATIVA E FINANCEIRA DO PODER JUD</v>
      </c>
      <c r="G38" s="47" t="str">
        <f>IF('[1]Access-Nov'!I38="1","F","S")</f>
        <v>F</v>
      </c>
      <c r="H38" s="47" t="str">
        <f>+'[1]Access-Nov'!J38</f>
        <v>0100</v>
      </c>
      <c r="I38" s="48" t="str">
        <f>+'[1]Access-Nov'!K38</f>
        <v>RECURSOS PRIMARIOS DE LIVRE APLICACAO</v>
      </c>
      <c r="J38" s="47" t="str">
        <f>+'[1]Access-Nov'!L38</f>
        <v>3</v>
      </c>
      <c r="K38" s="52"/>
      <c r="L38" s="52"/>
      <c r="M38" s="52"/>
      <c r="N38" s="50">
        <v>0</v>
      </c>
      <c r="O38" s="52"/>
      <c r="P38" s="52">
        <f>'[1]Access-Nov'!M38</f>
        <v>0</v>
      </c>
      <c r="Q38" s="52">
        <f>'[1]Access-Nov'!O38</f>
        <v>999999.96</v>
      </c>
      <c r="R38" s="52">
        <f t="shared" si="0"/>
        <v>999999.96</v>
      </c>
      <c r="S38" s="52">
        <f>'[1]Access-Nov'!P38</f>
        <v>999999.96</v>
      </c>
      <c r="T38" s="53">
        <f t="shared" si="1"/>
        <v>1</v>
      </c>
      <c r="U38" s="52">
        <f>'[1]Access-Nov'!Q38</f>
        <v>749652.08</v>
      </c>
      <c r="V38" s="53">
        <f t="shared" si="2"/>
        <v>0.74965210998608434</v>
      </c>
      <c r="W38" s="52">
        <f>'[1]Access-Nov'!R38</f>
        <v>476927.21</v>
      </c>
      <c r="X38" s="53">
        <f t="shared" si="3"/>
        <v>0.47692722907708918</v>
      </c>
    </row>
    <row r="39" spans="1:24" ht="30.75" customHeight="1" thickBot="1" x14ac:dyDescent="0.25">
      <c r="A39" s="47" t="str">
        <f>+'[1]Access-Nov'!A39</f>
        <v>71101</v>
      </c>
      <c r="B39" s="48" t="str">
        <f>+'[1]Access-Nov'!B39</f>
        <v>RECURSOS SOB SUPERVISAO DO ME - EFU</v>
      </c>
      <c r="C39" s="47" t="str">
        <f>CONCATENATE('[1]Access-Nov'!C39,".",'[1]Access-Nov'!D39)</f>
        <v>28.845</v>
      </c>
      <c r="D39" s="47" t="str">
        <f>CONCATENATE('[1]Access-Nov'!E39,".",'[1]Access-Nov'!G39)</f>
        <v>0903.00RC</v>
      </c>
      <c r="E39" s="48" t="str">
        <f>+'[1]Access-Nov'!F39</f>
        <v>OPERACOES ESPECIAIS: TRANSFERENCIAS CONSTITUCIONAIS E AS DEC</v>
      </c>
      <c r="F39" s="48" t="str">
        <f>+'[1]Access-Nov'!H39</f>
        <v>ANTECIPACAO DE PAGAMENTO DE HONORARIOS PERICIAIS EM ACOES QU</v>
      </c>
      <c r="G39" s="47" t="str">
        <f>IF('[1]Access-Nov'!I39="1","F","S")</f>
        <v>F</v>
      </c>
      <c r="H39" s="47" t="str">
        <f>+'[1]Access-Nov'!J39</f>
        <v>0100</v>
      </c>
      <c r="I39" s="48" t="str">
        <f>+'[1]Access-Nov'!K39</f>
        <v>RECURSOS PRIMARIOS DE LIVRE APLICACAO</v>
      </c>
      <c r="J39" s="47" t="str">
        <f>+'[1]Access-Nov'!L39</f>
        <v>3</v>
      </c>
      <c r="K39" s="52"/>
      <c r="L39" s="52"/>
      <c r="M39" s="52"/>
      <c r="N39" s="50">
        <v>0</v>
      </c>
      <c r="O39" s="52"/>
      <c r="P39" s="52">
        <f>'[1]Access-Nov'!M39</f>
        <v>30805780</v>
      </c>
      <c r="Q39" s="52">
        <f>'[1]Access-Nov'!O39</f>
        <v>0</v>
      </c>
      <c r="R39" s="52">
        <f t="shared" si="0"/>
        <v>30805780</v>
      </c>
      <c r="S39" s="52">
        <f>'[1]Access-Nov'!P39</f>
        <v>30805779.920000002</v>
      </c>
      <c r="T39" s="53">
        <f t="shared" si="1"/>
        <v>0.99999999740308476</v>
      </c>
      <c r="U39" s="52">
        <f>'[1]Access-Nov'!Q39</f>
        <v>30316783.68</v>
      </c>
      <c r="V39" s="53">
        <f t="shared" si="2"/>
        <v>0.9841264749667108</v>
      </c>
      <c r="W39" s="52">
        <f>'[1]Access-Nov'!R39</f>
        <v>30312233.68</v>
      </c>
      <c r="X39" s="53">
        <f t="shared" si="3"/>
        <v>0.98397877541162726</v>
      </c>
    </row>
    <row r="40" spans="1:24" ht="30.75" customHeight="1" thickBot="1" x14ac:dyDescent="0.25">
      <c r="A40" s="14" t="s">
        <v>48</v>
      </c>
      <c r="B40" s="54"/>
      <c r="C40" s="54"/>
      <c r="D40" s="54"/>
      <c r="E40" s="54"/>
      <c r="F40" s="54"/>
      <c r="G40" s="54"/>
      <c r="H40" s="54"/>
      <c r="I40" s="54"/>
      <c r="J40" s="15"/>
      <c r="K40" s="55">
        <v>0</v>
      </c>
      <c r="L40" s="55">
        <v>0</v>
      </c>
      <c r="M40" s="55">
        <v>0</v>
      </c>
      <c r="N40" s="55">
        <v>0</v>
      </c>
      <c r="O40" s="55">
        <v>0</v>
      </c>
      <c r="P40" s="56">
        <f>SUM(P10:P39)</f>
        <v>1744174125.3300004</v>
      </c>
      <c r="Q40" s="56">
        <f>SUM(Q10:Q39)</f>
        <v>999999.96</v>
      </c>
      <c r="R40" s="56">
        <f>SUM(R10:R39)</f>
        <v>1745174125.2900004</v>
      </c>
      <c r="S40" s="56">
        <f>SUM(S10:S39)</f>
        <v>1730062206.5900004</v>
      </c>
      <c r="T40" s="57">
        <f t="shared" si="1"/>
        <v>0.99134073873717965</v>
      </c>
      <c r="U40" s="56">
        <f>SUM(U10:U39)</f>
        <v>1693033391.3300004</v>
      </c>
      <c r="V40" s="57">
        <f t="shared" si="2"/>
        <v>0.97012290452602512</v>
      </c>
      <c r="W40" s="56">
        <f>SUM(W10:W39)</f>
        <v>1681952281.8600004</v>
      </c>
      <c r="X40" s="57">
        <f t="shared" si="3"/>
        <v>0.96377333211979965</v>
      </c>
    </row>
    <row r="41" spans="1:24" ht="12.75" x14ac:dyDescent="0.2">
      <c r="A41" s="2" t="s">
        <v>49</v>
      </c>
      <c r="B41" s="2"/>
      <c r="C41" s="2"/>
      <c r="D41" s="2"/>
      <c r="E41" s="2"/>
      <c r="F41" s="2"/>
      <c r="G41" s="2"/>
      <c r="H41" s="3"/>
      <c r="I41" s="3"/>
      <c r="J41" s="3"/>
      <c r="K41" s="2"/>
      <c r="L41" s="2"/>
      <c r="M41" s="2"/>
      <c r="N41" s="2"/>
      <c r="O41" s="2"/>
      <c r="P41" s="2"/>
      <c r="Q41" s="2"/>
      <c r="R41" s="2"/>
      <c r="S41" s="2"/>
      <c r="T41" s="2"/>
      <c r="U41" s="4"/>
      <c r="V41" s="2"/>
      <c r="W41" s="4"/>
      <c r="X41" s="2"/>
    </row>
    <row r="42" spans="1:24" ht="12.75" x14ac:dyDescent="0.2">
      <c r="A42" s="2" t="s">
        <v>50</v>
      </c>
      <c r="B42" s="58"/>
      <c r="C42" s="2"/>
      <c r="D42" s="2"/>
      <c r="E42" s="2"/>
      <c r="F42" s="2"/>
      <c r="G42" s="2"/>
      <c r="H42" s="3"/>
      <c r="I42" s="3"/>
      <c r="J42" s="3"/>
      <c r="K42" s="2"/>
      <c r="L42" s="2"/>
      <c r="M42" s="2"/>
      <c r="N42" s="2"/>
      <c r="O42" s="2"/>
      <c r="P42" s="2"/>
      <c r="Q42" s="2"/>
      <c r="R42" s="2"/>
      <c r="S42" s="2"/>
      <c r="T42" s="2"/>
      <c r="U42" s="4"/>
      <c r="V42" s="2"/>
      <c r="W42" s="4"/>
      <c r="X42" s="2"/>
    </row>
  </sheetData>
  <mergeCells count="17">
    <mergeCell ref="A40:J40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Nov</vt:lpstr>
      <vt:lpstr>Nov!Area_de_impressao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2020-12-18T21:07:30Z</dcterms:created>
  <dcterms:modified xsi:type="dcterms:W3CDTF">2020-12-18T21:08:13Z</dcterms:modified>
</cp:coreProperties>
</file>