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Dez" sheetId="1" r:id="rId1"/>
  </sheets>
  <externalReferences>
    <externalReference r:id="rId2"/>
  </externalReferences>
  <definedNames>
    <definedName name="_xlnm.Print_Area" localSheetId="0">Dez!$A$1:$X$42</definedName>
  </definedNames>
  <calcPr calcId="145621"/>
</workbook>
</file>

<file path=xl/calcChain.xml><?xml version="1.0" encoding="utf-8"?>
<calcChain xmlns="http://schemas.openxmlformats.org/spreadsheetml/2006/main">
  <c r="W39" i="1" l="1"/>
  <c r="U39" i="1"/>
  <c r="S39" i="1"/>
  <c r="Q39" i="1"/>
  <c r="P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R37" i="1" s="1"/>
  <c r="X37" i="1" s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R33" i="1" s="1"/>
  <c r="X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R32" i="1" s="1"/>
  <c r="P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R31" i="1" s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R29" i="1" s="1"/>
  <c r="X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X25" i="1" s="1"/>
  <c r="Q25" i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R24" i="1" s="1"/>
  <c r="P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X21" i="1" s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R16" i="1" s="1"/>
  <c r="P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S40" i="1" s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R10" i="1" l="1"/>
  <c r="R11" i="1"/>
  <c r="R12" i="1"/>
  <c r="R22" i="1"/>
  <c r="R27" i="1"/>
  <c r="R28" i="1"/>
  <c r="R14" i="1"/>
  <c r="R19" i="1"/>
  <c r="X19" i="1" s="1"/>
  <c r="R20" i="1"/>
  <c r="X20" i="1" s="1"/>
  <c r="R30" i="1"/>
  <c r="R35" i="1"/>
  <c r="R36" i="1"/>
  <c r="V19" i="1"/>
  <c r="X15" i="1"/>
  <c r="T15" i="1"/>
  <c r="V15" i="1"/>
  <c r="X16" i="1"/>
  <c r="T16" i="1"/>
  <c r="V16" i="1"/>
  <c r="V26" i="1"/>
  <c r="X26" i="1"/>
  <c r="T26" i="1"/>
  <c r="V31" i="1"/>
  <c r="X31" i="1"/>
  <c r="T31" i="1"/>
  <c r="X32" i="1"/>
  <c r="T32" i="1"/>
  <c r="V32" i="1"/>
  <c r="V14" i="1"/>
  <c r="X14" i="1"/>
  <c r="T14" i="1"/>
  <c r="V20" i="1"/>
  <c r="V30" i="1"/>
  <c r="X30" i="1"/>
  <c r="T30" i="1"/>
  <c r="V18" i="1"/>
  <c r="X18" i="1"/>
  <c r="T18" i="1"/>
  <c r="X23" i="1"/>
  <c r="V23" i="1"/>
  <c r="T23" i="1"/>
  <c r="X24" i="1"/>
  <c r="T24" i="1"/>
  <c r="V24" i="1"/>
  <c r="V34" i="1"/>
  <c r="X34" i="1"/>
  <c r="T34" i="1"/>
  <c r="V39" i="1"/>
  <c r="X39" i="1"/>
  <c r="T39" i="1"/>
  <c r="V35" i="1"/>
  <c r="X35" i="1"/>
  <c r="T35" i="1"/>
  <c r="X36" i="1"/>
  <c r="T36" i="1"/>
  <c r="V36" i="1"/>
  <c r="R40" i="1"/>
  <c r="V10" i="1"/>
  <c r="X10" i="1"/>
  <c r="T10" i="1"/>
  <c r="T11" i="1"/>
  <c r="V11" i="1"/>
  <c r="X11" i="1"/>
  <c r="X12" i="1"/>
  <c r="T12" i="1"/>
  <c r="V12" i="1"/>
  <c r="V22" i="1"/>
  <c r="X22" i="1"/>
  <c r="T22" i="1"/>
  <c r="X27" i="1"/>
  <c r="V27" i="1"/>
  <c r="T27" i="1"/>
  <c r="X28" i="1"/>
  <c r="T28" i="1"/>
  <c r="V28" i="1"/>
  <c r="V38" i="1"/>
  <c r="X38" i="1"/>
  <c r="T38" i="1"/>
  <c r="V17" i="1"/>
  <c r="V21" i="1"/>
  <c r="V25" i="1"/>
  <c r="V29" i="1"/>
  <c r="V33" i="1"/>
  <c r="V37" i="1"/>
  <c r="W40" i="1"/>
  <c r="P40" i="1"/>
  <c r="T13" i="1"/>
  <c r="X13" i="1"/>
  <c r="T17" i="1"/>
  <c r="T21" i="1"/>
  <c r="T25" i="1"/>
  <c r="T29" i="1"/>
  <c r="T33" i="1"/>
  <c r="T37" i="1"/>
  <c r="Q40" i="1"/>
  <c r="U40" i="1"/>
  <c r="T20" i="1" l="1"/>
  <c r="T19" i="1"/>
  <c r="V40" i="1"/>
  <c r="X40" i="1"/>
  <c r="T4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<sst xmlns="http://schemas.openxmlformats.org/spreadsheetml/2006/main" count="55" uniqueCount="51">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</sst>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166" fontId="2" fillId="0" borderId="24" xfId="5" applyNumberFormat="1" applyFont="1" applyFill="1" applyBorder="1" applyAlignment="1">
      <alignment horizontal="right" vertical="center"/>
    </xf>
    <xf numFmtId="164" fontId="2" fillId="0" borderId="24" xfId="4" applyNumberFormat="1" applyFont="1" applyFill="1" applyBorder="1" applyAlignment="1">
      <alignment horizontal="right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0" applyFont="1" applyBorder="1"/>
  </cellXfs>
  <cellStyles count="16">
    <cellStyle name="Normal" xfId="0" builtinId="0"/>
    <cellStyle name="Normal 2" xfId="6"/>
    <cellStyle name="Normal 2 8" xfId="3"/>
    <cellStyle name="Normal 2 8 2" xfId="7"/>
    <cellStyle name="Normal 3" xfId="8"/>
    <cellStyle name="Normal 4" xfId="9"/>
    <cellStyle name="Normal 5" xfId="10"/>
    <cellStyle name="Normal 6" xfId="11"/>
    <cellStyle name="Normal 7" xfId="12"/>
    <cellStyle name="Porcentagem 11" xfId="2"/>
    <cellStyle name="Porcentagem 11 2" xfId="13"/>
    <cellStyle name="Porcentagem 2" xfId="4"/>
    <cellStyle name="Porcentagem 2 2" xfId="14"/>
    <cellStyle name="Vírgula" xfId="1" builtinId="3"/>
    <cellStyle name="Vírgula 2" xfId="5"/>
    <cellStyle name="Vírgula 2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ok_Anexo%20II%20-%20Transparencia%20Mensal%202020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2814084</v>
          </cell>
          <cell r="P10">
            <v>2731509.04</v>
          </cell>
          <cell r="Q10">
            <v>2535421.2599999998</v>
          </cell>
          <cell r="R10">
            <v>2535256.61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2831093</v>
          </cell>
          <cell r="P11">
            <v>2830727.01</v>
          </cell>
          <cell r="Q11">
            <v>1833408.86</v>
          </cell>
          <cell r="R11">
            <v>1833408.86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101302308</v>
          </cell>
          <cell r="P12">
            <v>101254075.64</v>
          </cell>
          <cell r="Q12">
            <v>95434372.439999998</v>
          </cell>
          <cell r="R12">
            <v>95420814.379999995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20492114</v>
          </cell>
          <cell r="P13">
            <v>20022773.309999999</v>
          </cell>
          <cell r="Q13">
            <v>18324345.43</v>
          </cell>
          <cell r="R13">
            <v>18324345.43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061</v>
          </cell>
          <cell r="E14" t="str">
            <v>0033</v>
          </cell>
          <cell r="F14" t="str">
            <v>PROGRAMA DE GESTAO E MANUTENCAO DO PODER JUDICIARIO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0300</v>
          </cell>
          <cell r="K14" t="str">
            <v>RECURSOS PRIMARIOS DE LIVRE APLICACAO</v>
          </cell>
          <cell r="L14" t="str">
            <v>3</v>
          </cell>
          <cell r="M14">
            <v>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11RQ</v>
          </cell>
          <cell r="H15" t="str">
            <v>REFORMA DO FORUM DAS EXECUCOES FISCAIS - SP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672107</v>
          </cell>
          <cell r="P15">
            <v>647900</v>
          </cell>
          <cell r="Q15">
            <v>62658.99</v>
          </cell>
          <cell r="R15">
            <v>62658.99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12S9</v>
          </cell>
          <cell r="H16" t="str">
            <v>REFORMA DO FORUM FEDERAL CRIMINAL E PREVIDENCIARIO DE SAO PA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202774</v>
          </cell>
          <cell r="P16">
            <v>202774</v>
          </cell>
          <cell r="Q16">
            <v>64445.81</v>
          </cell>
          <cell r="R16">
            <v>64445.81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13FR</v>
          </cell>
          <cell r="H17" t="str">
            <v>REFORMA DO FORUM FEDERAL DE RIBEIRAO PRETO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124605</v>
          </cell>
          <cell r="P17">
            <v>113000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14YN</v>
          </cell>
          <cell r="H18" t="str">
            <v>REFORMA DO FORUM FEDERAL CIVEL DE SAO PAULO - SP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163019</v>
          </cell>
          <cell r="P18">
            <v>163017.60000000001</v>
          </cell>
          <cell r="Q18">
            <v>65166.68</v>
          </cell>
          <cell r="R18">
            <v>65166.68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14YO</v>
          </cell>
          <cell r="H19" t="str">
            <v>REFORMA DA SEDE ADMINISTRATIVA DA JUSTICA FEDERAL DE SAO PAU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59674</v>
          </cell>
          <cell r="P19">
            <v>59673.62</v>
          </cell>
          <cell r="Q19">
            <v>12693.43</v>
          </cell>
          <cell r="R19">
            <v>12693.43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158T</v>
          </cell>
          <cell r="H20" t="str">
            <v>REFORMA DO JUIZADO ESPECIAL FEDERAL DE SAO PAULO - SP - 2. E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57011</v>
          </cell>
          <cell r="P20">
            <v>57010.52</v>
          </cell>
          <cell r="Q20">
            <v>57010.52</v>
          </cell>
          <cell r="R20">
            <v>57010.52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15FZ</v>
          </cell>
          <cell r="H21" t="str">
            <v>REFORMA DO FORUM FEDERAL DE PRESIDENTE PRUDENTE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15NX</v>
          </cell>
          <cell r="H22" t="str">
            <v>REFORMA DO FORUM FEDERAL DE SANTOS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35000</v>
          </cell>
          <cell r="P22">
            <v>35000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15QA</v>
          </cell>
          <cell r="H23" t="str">
            <v>REFORMA DO FORUM FEDERAL DE BARUERI - SP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200000</v>
          </cell>
          <cell r="P23">
            <v>200000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15TO</v>
          </cell>
          <cell r="H24" t="str">
            <v>REFORMA DO ANEXO ADMINISTRATIVO PRESIDENTE WILSON DE SAO PAU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4</v>
          </cell>
          <cell r="M24">
            <v>1567120</v>
          </cell>
          <cell r="N24">
            <v>453198.93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1D37</v>
          </cell>
          <cell r="H25" t="str">
            <v>AQUISICAO DE EDIFICIO-SEDE PARA FUNCIONAMENTO DE SUBSECAO JU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5</v>
          </cell>
          <cell r="M25">
            <v>9321000</v>
          </cell>
          <cell r="P25">
            <v>8460000</v>
          </cell>
          <cell r="Q25">
            <v>8460000</v>
          </cell>
          <cell r="R25">
            <v>8460000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122</v>
          </cell>
          <cell r="E26" t="str">
            <v>0033</v>
          </cell>
          <cell r="F26" t="str">
            <v>PROGRAMA DE GESTAO E MANUTENCAO DO PODER JUDICIARIO</v>
          </cell>
          <cell r="G26" t="str">
            <v>20TP</v>
          </cell>
          <cell r="H26" t="str">
            <v>ATIVOS CIVIS DA UNIAO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1</v>
          </cell>
          <cell r="M26">
            <v>1140946434.1099999</v>
          </cell>
          <cell r="P26">
            <v>1140857001.6600001</v>
          </cell>
          <cell r="Q26">
            <v>1138561187.1800001</v>
          </cell>
          <cell r="R26">
            <v>1135735844.5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122</v>
          </cell>
          <cell r="E27" t="str">
            <v>0033</v>
          </cell>
          <cell r="F27" t="str">
            <v>PROGRAMA DE GESTAO E MANUTENCAO DO PODER JUDICIARIO</v>
          </cell>
          <cell r="G27" t="str">
            <v>216H</v>
          </cell>
          <cell r="H27" t="str">
            <v>AJUDA DE CUSTO PARA MORADIA OU AUXILIO-MORADIA A AGENTES PUB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81028</v>
          </cell>
          <cell r="P27">
            <v>79323.41</v>
          </cell>
          <cell r="Q27">
            <v>79323.41</v>
          </cell>
          <cell r="R27">
            <v>79323.41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131</v>
          </cell>
          <cell r="E28" t="str">
            <v>0033</v>
          </cell>
          <cell r="F28" t="str">
            <v>PROGRAMA DE GESTAO E MANUTENCAO DO PODER JUDICIARIO</v>
          </cell>
          <cell r="G28" t="str">
            <v>219I</v>
          </cell>
          <cell r="H28" t="str">
            <v>PUBLICIDADE INSTITUCIONAL E DE UTILIDADE PUBLICA</v>
          </cell>
          <cell r="I28" t="str">
            <v>1</v>
          </cell>
          <cell r="J28" t="str">
            <v>0100</v>
          </cell>
          <cell r="K28" t="str">
            <v>RECURSOS PRIMARIOS DE LIVRE APLICACAO</v>
          </cell>
          <cell r="L28" t="str">
            <v>4</v>
          </cell>
          <cell r="M28">
            <v>18664</v>
          </cell>
          <cell r="P28">
            <v>18664</v>
          </cell>
          <cell r="Q28">
            <v>3684</v>
          </cell>
          <cell r="R28">
            <v>3684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131</v>
          </cell>
          <cell r="E29" t="str">
            <v>0033</v>
          </cell>
          <cell r="F29" t="str">
            <v>PROGRAMA DE GESTAO E MANUTENCAO DO PODER JUDICIARIO</v>
          </cell>
          <cell r="G29" t="str">
            <v>219I</v>
          </cell>
          <cell r="H29" t="str">
            <v>PUBLICIDADE INSTITUCIONAL E DE UTILIDADE PUBLICA</v>
          </cell>
          <cell r="I29" t="str">
            <v>1</v>
          </cell>
          <cell r="J29" t="str">
            <v>0100</v>
          </cell>
          <cell r="K29" t="str">
            <v>RECURSOS PRIMARIOS DE LIVRE APLICACAO</v>
          </cell>
          <cell r="L29" t="str">
            <v>3</v>
          </cell>
          <cell r="M29">
            <v>12000</v>
          </cell>
          <cell r="P29">
            <v>7742.84</v>
          </cell>
          <cell r="Q29">
            <v>7422.84</v>
          </cell>
          <cell r="R29">
            <v>7422.84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2004</v>
          </cell>
          <cell r="H30" t="str">
            <v>ASSISTENCIA MEDICA E ODONTOLOGICA AOS SERVIDORES CIVIS, EMPR</v>
          </cell>
          <cell r="I30" t="str">
            <v>2</v>
          </cell>
          <cell r="J30" t="str">
            <v>0151</v>
          </cell>
          <cell r="K30" t="str">
            <v>RECURSOS LIVRES DA SEGURIDADE SOCIAL</v>
          </cell>
          <cell r="L30" t="str">
            <v>4</v>
          </cell>
          <cell r="M30">
            <v>11990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301</v>
          </cell>
          <cell r="E31" t="str">
            <v>0033</v>
          </cell>
          <cell r="F31" t="str">
            <v>PROGRAMA DE GESTAO E MANUTENCAO DO PODER JUDICIARIO</v>
          </cell>
          <cell r="G31" t="str">
            <v>2004</v>
          </cell>
          <cell r="H31" t="str">
            <v>ASSISTENCIA MEDICA E ODONTOLOGICA AOS SERVIDORES CIVIS, EMPR</v>
          </cell>
          <cell r="I31" t="str">
            <v>2</v>
          </cell>
          <cell r="J31" t="str">
            <v>0151</v>
          </cell>
          <cell r="K31" t="str">
            <v>RECURSOS LIVRES DA SEGURIDADE SOCIAL</v>
          </cell>
          <cell r="L31" t="str">
            <v>3</v>
          </cell>
          <cell r="M31">
            <v>31603365</v>
          </cell>
          <cell r="P31">
            <v>27697912.23</v>
          </cell>
          <cell r="Q31">
            <v>25647912.23</v>
          </cell>
          <cell r="R31">
            <v>25647912.23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02</v>
          </cell>
          <cell r="D32" t="str">
            <v>331</v>
          </cell>
          <cell r="E32" t="str">
            <v>0033</v>
          </cell>
          <cell r="F32" t="str">
            <v>PROGRAMA DE GESTAO E MANUTENCAO DO PODER JUDICIARIO</v>
          </cell>
          <cell r="G32" t="str">
            <v>212B</v>
          </cell>
          <cell r="H32" t="str">
            <v>BENEFICIOS OBRIGATORIOS AOS SERVIDORES CIVIS, EMPREGADOS, MI</v>
          </cell>
          <cell r="I32" t="str">
            <v>1</v>
          </cell>
          <cell r="J32" t="str">
            <v>0100</v>
          </cell>
          <cell r="K32" t="str">
            <v>RECURSOS PRIMARIOS DE LIVRE APLICACAO</v>
          </cell>
          <cell r="L32" t="str">
            <v>3</v>
          </cell>
          <cell r="M32">
            <v>56012346.159999996</v>
          </cell>
          <cell r="P32">
            <v>55863186.079999998</v>
          </cell>
          <cell r="Q32">
            <v>55863186.079999998</v>
          </cell>
          <cell r="R32">
            <v>55863186.079999998</v>
          </cell>
        </row>
        <row r="33">
          <cell r="A33" t="str">
            <v>12101</v>
          </cell>
          <cell r="B33" t="str">
            <v>JUSTICA FEDERAL DE PRIMEIRO GRAU</v>
          </cell>
          <cell r="C33" t="str">
            <v>02</v>
          </cell>
          <cell r="D33" t="str">
            <v>846</v>
          </cell>
          <cell r="E33" t="str">
            <v>0033</v>
          </cell>
          <cell r="F33" t="str">
            <v>PROGRAMA DE GESTAO E MANUTENCAO DO PODER JUDICIARIO</v>
          </cell>
          <cell r="G33" t="str">
            <v>09HB</v>
          </cell>
          <cell r="H33" t="str">
            <v>CONTRIBUICAO DA UNIAO, DE SUAS AUTARQUIAS E FUNDACOES PARA O</v>
          </cell>
          <cell r="I33" t="str">
            <v>1</v>
          </cell>
          <cell r="J33" t="str">
            <v>0100</v>
          </cell>
          <cell r="K33" t="str">
            <v>RECURSOS PRIMARIOS DE LIVRE APLICACAO</v>
          </cell>
          <cell r="L33" t="str">
            <v>1</v>
          </cell>
          <cell r="M33">
            <v>228842834.44999999</v>
          </cell>
          <cell r="P33">
            <v>228842834.44999999</v>
          </cell>
          <cell r="Q33">
            <v>228748670.55000001</v>
          </cell>
          <cell r="R33">
            <v>228748670.55000001</v>
          </cell>
        </row>
        <row r="34">
          <cell r="A34" t="str">
            <v>12101</v>
          </cell>
          <cell r="B34" t="str">
            <v>JUSTICA FEDERAL DE PRIMEIRO GRAU</v>
          </cell>
          <cell r="C34" t="str">
            <v>02</v>
          </cell>
          <cell r="D34" t="str">
            <v>846</v>
          </cell>
          <cell r="E34" t="str">
            <v>0033</v>
          </cell>
          <cell r="F34" t="str">
            <v>PROGRAMA DE GESTAO E MANUTENCAO DO PODER JUDICIARIO</v>
          </cell>
          <cell r="G34" t="str">
            <v>09HB</v>
          </cell>
          <cell r="H34" t="str">
            <v>CONTRIBUICAO DA UNIAO, DE SUAS AUTARQUIAS E FUNDACOES PARA O</v>
          </cell>
          <cell r="I34" t="str">
            <v>1</v>
          </cell>
          <cell r="J34" t="str">
            <v>0300</v>
          </cell>
          <cell r="K34" t="str">
            <v>RECURSOS PRIMARIOS DE LIVRE APLICACAO</v>
          </cell>
          <cell r="L34" t="str">
            <v>1</v>
          </cell>
          <cell r="M34">
            <v>7650132</v>
          </cell>
          <cell r="P34">
            <v>7650132</v>
          </cell>
          <cell r="Q34">
            <v>7650132</v>
          </cell>
          <cell r="R34">
            <v>7650132</v>
          </cell>
        </row>
        <row r="35">
          <cell r="A35" t="str">
            <v>12101</v>
          </cell>
          <cell r="B35" t="str">
            <v>JUSTICA FEDERAL DE PRIMEIRO GRAU</v>
          </cell>
          <cell r="C35" t="str">
            <v>09</v>
          </cell>
          <cell r="D35" t="str">
            <v>272</v>
          </cell>
          <cell r="E35" t="str">
            <v>0033</v>
          </cell>
          <cell r="F35" t="str">
            <v>PROGRAMA DE GESTAO E MANUTENCAO DO PODER JUDICIARIO</v>
          </cell>
          <cell r="G35" t="str">
            <v>0181</v>
          </cell>
          <cell r="H35" t="str">
            <v>APOSENTADORIAS E PENSOES CIVIS DA UNIAO</v>
          </cell>
          <cell r="I35" t="str">
            <v>2</v>
          </cell>
          <cell r="J35" t="str">
            <v>0100</v>
          </cell>
          <cell r="K35" t="str">
            <v>RECURSOS PRIMARIOS DE LIVRE APLICACAO</v>
          </cell>
          <cell r="L35" t="str">
            <v>1</v>
          </cell>
          <cell r="M35">
            <v>33289282.260000002</v>
          </cell>
          <cell r="P35">
            <v>33274369.41</v>
          </cell>
          <cell r="Q35">
            <v>31059767.440000001</v>
          </cell>
          <cell r="R35">
            <v>29827171.600000001</v>
          </cell>
        </row>
        <row r="36">
          <cell r="A36" t="str">
            <v>12101</v>
          </cell>
          <cell r="B36" t="str">
            <v>JUSTICA FEDERAL DE PRIMEIRO GRAU</v>
          </cell>
          <cell r="C36" t="str">
            <v>09</v>
          </cell>
          <cell r="D36" t="str">
            <v>272</v>
          </cell>
          <cell r="E36" t="str">
            <v>0033</v>
          </cell>
          <cell r="F36" t="str">
            <v>PROGRAMA DE GESTAO E MANUTENCAO DO PODER JUDICIARIO</v>
          </cell>
          <cell r="G36" t="str">
            <v>0181</v>
          </cell>
          <cell r="H36" t="str">
            <v>APOSENTADORIAS E PENSOES CIVIS DA UNIAO</v>
          </cell>
          <cell r="I36" t="str">
            <v>2</v>
          </cell>
          <cell r="J36" t="str">
            <v>0156</v>
          </cell>
          <cell r="K36" t="str">
            <v>CONTRIBUICAO PLANO SEGURIDADE SOCIAL SERVIDOR</v>
          </cell>
          <cell r="L36" t="str">
            <v>1</v>
          </cell>
          <cell r="M36">
            <v>175599816.19</v>
          </cell>
          <cell r="P36">
            <v>175599380.59</v>
          </cell>
          <cell r="Q36">
            <v>175599380.59</v>
          </cell>
          <cell r="R36">
            <v>175599380.59</v>
          </cell>
        </row>
        <row r="37">
          <cell r="A37" t="str">
            <v>12101</v>
          </cell>
          <cell r="B37" t="str">
            <v>JUSTICA FEDERAL DE PRIMEIRO GRAU</v>
          </cell>
          <cell r="C37" t="str">
            <v>09</v>
          </cell>
          <cell r="D37" t="str">
            <v>272</v>
          </cell>
          <cell r="E37" t="str">
            <v>0033</v>
          </cell>
          <cell r="F37" t="str">
            <v>PROGRAMA DE GESTAO E MANUTENCAO DO PODER JUDICIARIO</v>
          </cell>
          <cell r="G37" t="str">
            <v>0181</v>
          </cell>
          <cell r="H37" t="str">
            <v>APOSENTADORIAS E PENSOES CIVIS DA UNIAO</v>
          </cell>
          <cell r="I37" t="str">
            <v>2</v>
          </cell>
          <cell r="J37" t="str">
            <v>0169</v>
          </cell>
          <cell r="K37" t="str">
            <v>CONTRIB.PATRONAL P/PLANO DE SEGURID.SOC.SERV.</v>
          </cell>
          <cell r="L37" t="str">
            <v>1</v>
          </cell>
          <cell r="M37">
            <v>65760596.740000002</v>
          </cell>
          <cell r="P37">
            <v>65744661.350000001</v>
          </cell>
          <cell r="Q37">
            <v>65744661.350000001</v>
          </cell>
          <cell r="R37">
            <v>65744661.350000001</v>
          </cell>
        </row>
        <row r="38">
          <cell r="A38" t="str">
            <v>17101</v>
          </cell>
          <cell r="B38" t="str">
            <v>CONSELHO NACIONAL DE JUSTICA</v>
          </cell>
          <cell r="C38" t="str">
            <v>02</v>
          </cell>
          <cell r="D38" t="str">
            <v>032</v>
          </cell>
          <cell r="E38" t="str">
            <v>0033</v>
          </cell>
          <cell r="F38" t="str">
            <v>PROGRAMA DE GESTAO E MANUTENCAO DO PODER JUDICIARIO</v>
          </cell>
          <cell r="G38" t="str">
            <v>21BH</v>
          </cell>
          <cell r="H38" t="str">
            <v>CONTROLE DA ATUACAO ADMINISTRATIVA E FINANCEIRA DO PODER JUD</v>
          </cell>
          <cell r="I38" t="str">
            <v>1</v>
          </cell>
          <cell r="J38" t="str">
            <v>0100</v>
          </cell>
          <cell r="K38" t="str">
            <v>RECURSOS PRIMARIOS DE LIVRE APLICACAO</v>
          </cell>
          <cell r="L38" t="str">
            <v>3</v>
          </cell>
          <cell r="O38">
            <v>999999.96</v>
          </cell>
          <cell r="P38">
            <v>999999.96</v>
          </cell>
          <cell r="Q38">
            <v>999999.96</v>
          </cell>
          <cell r="R38">
            <v>999999.96</v>
          </cell>
        </row>
        <row r="39">
          <cell r="A39" t="str">
            <v>71101</v>
          </cell>
          <cell r="B39" t="str">
            <v>RECURSOS SOB SUPERVISAO DO ME - EFU</v>
          </cell>
          <cell r="C39" t="str">
            <v>28</v>
          </cell>
          <cell r="D39" t="str">
            <v>845</v>
          </cell>
          <cell r="E39" t="str">
            <v>0903</v>
          </cell>
          <cell r="F39" t="str">
            <v>OPERACOES ESPECIAIS: TRANSFERENCIAS CONSTITUCIONAIS E AS DEC</v>
          </cell>
          <cell r="G39" t="str">
            <v>00RC</v>
          </cell>
          <cell r="H39" t="str">
            <v>ANTECIPACAO DE PAGAMENTO DE HONORARIOS PERICIAIS EM ACOES QU</v>
          </cell>
          <cell r="I39" t="str">
            <v>1</v>
          </cell>
          <cell r="J39" t="str">
            <v>0100</v>
          </cell>
          <cell r="K39" t="str">
            <v>RECURSOS PRIMARIOS DE LIVRE APLICACAO</v>
          </cell>
          <cell r="L39" t="str">
            <v>3</v>
          </cell>
          <cell r="M39">
            <v>37985218</v>
          </cell>
          <cell r="P39">
            <v>37550094.109999999</v>
          </cell>
          <cell r="Q39">
            <v>35076073.630000003</v>
          </cell>
          <cell r="R39">
            <v>35073601.280000001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showGridLines="0" tabSelected="1" view="pageBreakPreview" zoomScale="85" zoomScaleNormal="70" zoomScaleSheetLayoutView="85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7.85546875" customWidth="1"/>
    <col min="17" max="17" width="14.28515625" customWidth="1"/>
    <col min="18" max="18" width="17.28515625" customWidth="1"/>
    <col min="19" max="19" width="20.5703125" customWidth="1"/>
    <col min="20" max="20" width="12" customWidth="1"/>
    <col min="21" max="21" width="16.42578125" customWidth="1"/>
    <col min="23" max="23" width="17" customWidth="1"/>
    <col min="25" max="26" width="13.140625" bestFit="1" customWidth="1"/>
    <col min="27" max="27" width="11.5703125" bestFit="1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44166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+'[1]Access-Dez'!A10</f>
        <v>12101</v>
      </c>
      <c r="B10" s="38" t="str">
        <f>+'[1]Access-Dez'!B10</f>
        <v>JUSTICA FEDERAL DE PRIMEIRO GRAU</v>
      </c>
      <c r="C10" s="39" t="str">
        <f>CONCATENATE('[1]Access-Dez'!C10,".",'[1]Access-Dez'!D10)</f>
        <v>02.061</v>
      </c>
      <c r="D10" s="39" t="str">
        <f>CONCATENATE('[1]Access-Dez'!E10,".",'[1]Access-Dez'!G10)</f>
        <v>0033.4224</v>
      </c>
      <c r="E10" s="38" t="str">
        <f>+'[1]Access-Dez'!F10</f>
        <v>PROGRAMA DE GESTAO E MANUTENCAO DO PODER JUDICIARIO</v>
      </c>
      <c r="F10" s="40" t="str">
        <f>+'[1]Access-Dez'!H10</f>
        <v>ASSISTENCIA JURIDICA A PESSOAS CARENTES</v>
      </c>
      <c r="G10" s="37" t="str">
        <f>IF('[1]Access-Dez'!I10="1","F","S")</f>
        <v>F</v>
      </c>
      <c r="H10" s="37" t="str">
        <f>+'[1]Access-Dez'!J10</f>
        <v>0100</v>
      </c>
      <c r="I10" s="41" t="str">
        <f>+'[1]Access-Dez'!K10</f>
        <v>RECURSOS PRIMARIOS DE LIVRE APLICACAO</v>
      </c>
      <c r="J10" s="37" t="str">
        <f>+'[1]Access-Dez'!L10</f>
        <v>3</v>
      </c>
      <c r="K10" s="42"/>
      <c r="L10" s="43"/>
      <c r="M10" s="43"/>
      <c r="N10" s="44">
        <f>K10+L10-M10</f>
        <v>0</v>
      </c>
      <c r="O10" s="42"/>
      <c r="P10" s="45">
        <f>'[1]Access-Dez'!M10-'[1]Access-Dez'!N10</f>
        <v>2814084</v>
      </c>
      <c r="Q10" s="45">
        <f>'[1]Access-Dez'!O10</f>
        <v>0</v>
      </c>
      <c r="R10" s="45">
        <f>N10-O10+P10+Q10</f>
        <v>2814084</v>
      </c>
      <c r="S10" s="45">
        <f>'[1]Access-Dez'!P10</f>
        <v>2731509.04</v>
      </c>
      <c r="T10" s="46">
        <f>IF(R10&gt;0,S10/R10,0)</f>
        <v>0.97065654045863592</v>
      </c>
      <c r="U10" s="45">
        <f>'[1]Access-Dez'!Q10</f>
        <v>2535421.2599999998</v>
      </c>
      <c r="V10" s="46">
        <f>IF(R10&gt;0,U10/R10,0)</f>
        <v>0.90097568516078408</v>
      </c>
      <c r="W10" s="45">
        <f>'[1]Access-Dez'!R10</f>
        <v>2535256.61</v>
      </c>
      <c r="X10" s="46">
        <f>IF(R10&gt;0,W10/R10,0)</f>
        <v>0.90091717589098264</v>
      </c>
    </row>
    <row r="11" spans="1:24" ht="30.75" customHeight="1" x14ac:dyDescent="0.2">
      <c r="A11" s="47" t="str">
        <f>+'[1]Access-Dez'!A11</f>
        <v>12101</v>
      </c>
      <c r="B11" s="48" t="str">
        <f>+'[1]Access-Dez'!B11</f>
        <v>JUSTICA FEDERAL DE PRIMEIRO GRAU</v>
      </c>
      <c r="C11" s="47" t="str">
        <f>CONCATENATE('[1]Access-Dez'!C11,".",'[1]Access-Dez'!D11)</f>
        <v>02.061</v>
      </c>
      <c r="D11" s="47" t="str">
        <f>CONCATENATE('[1]Access-Dez'!E11,".",'[1]Access-Dez'!G11)</f>
        <v>0033.4257</v>
      </c>
      <c r="E11" s="48" t="str">
        <f>+'[1]Access-Dez'!F11</f>
        <v>PROGRAMA DE GESTAO E MANUTENCAO DO PODER JUDICIARIO</v>
      </c>
      <c r="F11" s="49" t="str">
        <f>+'[1]Access-Dez'!H11</f>
        <v>JULGAMENTO DE CAUSAS NA JUSTICA FEDERAL</v>
      </c>
      <c r="G11" s="47" t="str">
        <f>IF('[1]Access-Dez'!I11="1","F","S")</f>
        <v>F</v>
      </c>
      <c r="H11" s="47" t="str">
        <f>+'[1]Access-Dez'!J11</f>
        <v>0100</v>
      </c>
      <c r="I11" s="48" t="str">
        <f>+'[1]Access-Dez'!K11</f>
        <v>RECURSOS PRIMARIOS DE LIVRE APLICACAO</v>
      </c>
      <c r="J11" s="47" t="str">
        <f>+'[1]Access-Dez'!L11</f>
        <v>4</v>
      </c>
      <c r="K11" s="50"/>
      <c r="L11" s="50"/>
      <c r="M11" s="50"/>
      <c r="N11" s="51">
        <v>0</v>
      </c>
      <c r="O11" s="50"/>
      <c r="P11" s="52">
        <f>'[1]Access-Dez'!M11-'[1]Access-Dez'!N11</f>
        <v>2831093</v>
      </c>
      <c r="Q11" s="52">
        <f>'[1]Access-Dez'!O11</f>
        <v>0</v>
      </c>
      <c r="R11" s="52">
        <f t="shared" ref="R11:R39" si="0">N11-O11+P11+Q11</f>
        <v>2831093</v>
      </c>
      <c r="S11" s="52">
        <f>'[1]Access-Dez'!P11</f>
        <v>2830727.01</v>
      </c>
      <c r="T11" s="53">
        <f t="shared" ref="T11:T40" si="1">IF(R11&gt;0,S11/R11,0)</f>
        <v>0.99987072484019412</v>
      </c>
      <c r="U11" s="52">
        <f>'[1]Access-Dez'!Q11</f>
        <v>1833408.86</v>
      </c>
      <c r="V11" s="53">
        <f t="shared" ref="V11:V40" si="2">IF(R11&gt;0,U11/R11,0)</f>
        <v>0.64759753918362983</v>
      </c>
      <c r="W11" s="52">
        <f>'[1]Access-Dez'!R11</f>
        <v>1833408.86</v>
      </c>
      <c r="X11" s="53">
        <f t="shared" ref="X11:X40" si="3">IF(R11&gt;0,W11/R11,0)</f>
        <v>0.64759753918362983</v>
      </c>
    </row>
    <row r="12" spans="1:24" ht="30.75" customHeight="1" x14ac:dyDescent="0.2">
      <c r="A12" s="47" t="str">
        <f>+'[1]Access-Dez'!A12</f>
        <v>12101</v>
      </c>
      <c r="B12" s="48" t="str">
        <f>+'[1]Access-Dez'!B12</f>
        <v>JUSTICA FEDERAL DE PRIMEIRO GRAU</v>
      </c>
      <c r="C12" s="47" t="str">
        <f>CONCATENATE('[1]Access-Dez'!C12,".",'[1]Access-Dez'!D12)</f>
        <v>02.061</v>
      </c>
      <c r="D12" s="47" t="str">
        <f>CONCATENATE('[1]Access-Dez'!E12,".",'[1]Access-Dez'!G12)</f>
        <v>0033.4257</v>
      </c>
      <c r="E12" s="48" t="str">
        <f>+'[1]Access-Dez'!F12</f>
        <v>PROGRAMA DE GESTAO E MANUTENCAO DO PODER JUDICIARIO</v>
      </c>
      <c r="F12" s="48" t="str">
        <f>+'[1]Access-Dez'!H12</f>
        <v>JULGAMENTO DE CAUSAS NA JUSTICA FEDERAL</v>
      </c>
      <c r="G12" s="47" t="str">
        <f>IF('[1]Access-Dez'!I12="1","F","S")</f>
        <v>F</v>
      </c>
      <c r="H12" s="47" t="str">
        <f>+'[1]Access-Dez'!J12</f>
        <v>0100</v>
      </c>
      <c r="I12" s="48" t="str">
        <f>+'[1]Access-Dez'!K12</f>
        <v>RECURSOS PRIMARIOS DE LIVRE APLICACAO</v>
      </c>
      <c r="J12" s="47" t="str">
        <f>+'[1]Access-Dez'!L12</f>
        <v>3</v>
      </c>
      <c r="K12" s="52"/>
      <c r="L12" s="52"/>
      <c r="M12" s="52"/>
      <c r="N12" s="50">
        <v>0</v>
      </c>
      <c r="O12" s="52"/>
      <c r="P12" s="52">
        <f>'[1]Access-Dez'!M12-'[1]Access-Dez'!N12</f>
        <v>101302308</v>
      </c>
      <c r="Q12" s="52">
        <f>'[1]Access-Dez'!O12</f>
        <v>0</v>
      </c>
      <c r="R12" s="52">
        <f t="shared" si="0"/>
        <v>101302308</v>
      </c>
      <c r="S12" s="52">
        <f>'[1]Access-Dez'!P12</f>
        <v>101254075.64</v>
      </c>
      <c r="T12" s="53">
        <f t="shared" si="1"/>
        <v>0.99952387698807421</v>
      </c>
      <c r="U12" s="52">
        <f>'[1]Access-Dez'!Q12</f>
        <v>95434372.439999998</v>
      </c>
      <c r="V12" s="53">
        <f t="shared" si="2"/>
        <v>0.94207500622789364</v>
      </c>
      <c r="W12" s="52">
        <f>'[1]Access-Dez'!R12</f>
        <v>95420814.379999995</v>
      </c>
      <c r="X12" s="53">
        <f t="shared" si="3"/>
        <v>0.94194116860595112</v>
      </c>
    </row>
    <row r="13" spans="1:24" ht="30.75" customHeight="1" x14ac:dyDescent="0.2">
      <c r="A13" s="47" t="str">
        <f>+'[1]Access-Dez'!A13</f>
        <v>12101</v>
      </c>
      <c r="B13" s="48" t="str">
        <f>+'[1]Access-Dez'!B13</f>
        <v>JUSTICA FEDERAL DE PRIMEIRO GRAU</v>
      </c>
      <c r="C13" s="47" t="str">
        <f>CONCATENATE('[1]Access-Dez'!C13,".",'[1]Access-Dez'!D13)</f>
        <v>02.061</v>
      </c>
      <c r="D13" s="47" t="str">
        <f>CONCATENATE('[1]Access-Dez'!E13,".",'[1]Access-Dez'!G13)</f>
        <v>0033.4257</v>
      </c>
      <c r="E13" s="48" t="str">
        <f>+'[1]Access-Dez'!F13</f>
        <v>PROGRAMA DE GESTAO E MANUTENCAO DO PODER JUDICIARIO</v>
      </c>
      <c r="F13" s="48" t="str">
        <f>+'[1]Access-Dez'!H13</f>
        <v>JULGAMENTO DE CAUSAS NA JUSTICA FEDERAL</v>
      </c>
      <c r="G13" s="47" t="str">
        <f>IF('[1]Access-Dez'!I13="1","F","S")</f>
        <v>F</v>
      </c>
      <c r="H13" s="47" t="str">
        <f>+'[1]Access-Dez'!J13</f>
        <v>0127</v>
      </c>
      <c r="I13" s="48" t="str">
        <f>+'[1]Access-Dez'!K13</f>
        <v>CUSTAS E EMOLUMENTOS - PODER JUDICIARIO</v>
      </c>
      <c r="J13" s="47" t="str">
        <f>+'[1]Access-Dez'!L13</f>
        <v>3</v>
      </c>
      <c r="K13" s="52"/>
      <c r="L13" s="52"/>
      <c r="M13" s="52"/>
      <c r="N13" s="50">
        <v>0</v>
      </c>
      <c r="O13" s="52"/>
      <c r="P13" s="52">
        <f>'[1]Access-Dez'!M13-'[1]Access-Dez'!N13</f>
        <v>20492114</v>
      </c>
      <c r="Q13" s="52">
        <f>'[1]Access-Dez'!O13</f>
        <v>0</v>
      </c>
      <c r="R13" s="52">
        <f t="shared" si="0"/>
        <v>20492114</v>
      </c>
      <c r="S13" s="52">
        <f>'[1]Access-Dez'!P13</f>
        <v>20022773.309999999</v>
      </c>
      <c r="T13" s="53">
        <f t="shared" si="1"/>
        <v>0.97709652161802329</v>
      </c>
      <c r="U13" s="52">
        <f>'[1]Access-Dez'!Q13</f>
        <v>18324345.43</v>
      </c>
      <c r="V13" s="53">
        <f t="shared" si="2"/>
        <v>0.89421449783072648</v>
      </c>
      <c r="W13" s="52">
        <f>'[1]Access-Dez'!R13</f>
        <v>18324345.43</v>
      </c>
      <c r="X13" s="53">
        <f t="shared" si="3"/>
        <v>0.89421449783072648</v>
      </c>
    </row>
    <row r="14" spans="1:24" ht="30.75" customHeight="1" x14ac:dyDescent="0.2">
      <c r="A14" s="47" t="str">
        <f>+'[1]Access-Dez'!A14</f>
        <v>12101</v>
      </c>
      <c r="B14" s="48" t="str">
        <f>+'[1]Access-Dez'!B14</f>
        <v>JUSTICA FEDERAL DE PRIMEIRO GRAU</v>
      </c>
      <c r="C14" s="47" t="str">
        <f>CONCATENATE('[1]Access-Dez'!C14,".",'[1]Access-Dez'!D14)</f>
        <v>02.061</v>
      </c>
      <c r="D14" s="47" t="str">
        <f>CONCATENATE('[1]Access-Dez'!E14,".",'[1]Access-Dez'!G14)</f>
        <v>0033.4257</v>
      </c>
      <c r="E14" s="48" t="str">
        <f>+'[1]Access-Dez'!F14</f>
        <v>PROGRAMA DE GESTAO E MANUTENCAO DO PODER JUDICIARIO</v>
      </c>
      <c r="F14" s="48" t="str">
        <f>+'[1]Access-Dez'!H14</f>
        <v>JULGAMENTO DE CAUSAS NA JUSTICA FEDERAL</v>
      </c>
      <c r="G14" s="47" t="str">
        <f>IF('[1]Access-Dez'!I14="1","F","S")</f>
        <v>F</v>
      </c>
      <c r="H14" s="47" t="str">
        <f>+'[1]Access-Dez'!J14</f>
        <v>0300</v>
      </c>
      <c r="I14" s="48" t="str">
        <f>+'[1]Access-Dez'!K14</f>
        <v>RECURSOS PRIMARIOS DE LIVRE APLICACAO</v>
      </c>
      <c r="J14" s="47" t="str">
        <f>+'[1]Access-Dez'!L14</f>
        <v>3</v>
      </c>
      <c r="K14" s="52"/>
      <c r="L14" s="52"/>
      <c r="M14" s="52"/>
      <c r="N14" s="50">
        <v>0</v>
      </c>
      <c r="O14" s="52"/>
      <c r="P14" s="52">
        <f>'[1]Access-Dez'!M14-'[1]Access-Dez'!N14</f>
        <v>0</v>
      </c>
      <c r="Q14" s="52">
        <f>'[1]Access-Dez'!O14</f>
        <v>0</v>
      </c>
      <c r="R14" s="52">
        <f t="shared" si="0"/>
        <v>0</v>
      </c>
      <c r="S14" s="52">
        <f>'[1]Access-Dez'!P14</f>
        <v>0</v>
      </c>
      <c r="T14" s="53">
        <f t="shared" si="1"/>
        <v>0</v>
      </c>
      <c r="U14" s="52">
        <f>'[1]Access-Dez'!Q14</f>
        <v>0</v>
      </c>
      <c r="V14" s="53">
        <f t="shared" si="2"/>
        <v>0</v>
      </c>
      <c r="W14" s="52">
        <f>'[1]Access-Dez'!R14</f>
        <v>0</v>
      </c>
      <c r="X14" s="53">
        <f t="shared" si="3"/>
        <v>0</v>
      </c>
    </row>
    <row r="15" spans="1:24" ht="30.75" customHeight="1" x14ac:dyDescent="0.2">
      <c r="A15" s="47" t="str">
        <f>+'[1]Access-Dez'!A15</f>
        <v>12101</v>
      </c>
      <c r="B15" s="48" t="str">
        <f>+'[1]Access-Dez'!B15</f>
        <v>JUSTICA FEDERAL DE PRIMEIRO GRAU</v>
      </c>
      <c r="C15" s="47" t="str">
        <f>CONCATENATE('[1]Access-Dez'!C15,".",'[1]Access-Dez'!D15)</f>
        <v>02.122</v>
      </c>
      <c r="D15" s="47" t="str">
        <f>CONCATENATE('[1]Access-Dez'!E15,".",'[1]Access-Dez'!G15)</f>
        <v>0033.11RQ</v>
      </c>
      <c r="E15" s="48" t="str">
        <f>+'[1]Access-Dez'!F15</f>
        <v>PROGRAMA DE GESTAO E MANUTENCAO DO PODER JUDICIARIO</v>
      </c>
      <c r="F15" s="48" t="str">
        <f>+'[1]Access-Dez'!H15</f>
        <v>REFORMA DO FORUM DAS EXECUCOES FISCAIS - SP</v>
      </c>
      <c r="G15" s="47" t="str">
        <f>IF('[1]Access-Dez'!I15="1","F","S")</f>
        <v>F</v>
      </c>
      <c r="H15" s="47" t="str">
        <f>+'[1]Access-Dez'!J15</f>
        <v>0100</v>
      </c>
      <c r="I15" s="48" t="str">
        <f>+'[1]Access-Dez'!K15</f>
        <v>RECURSOS PRIMARIOS DE LIVRE APLICACAO</v>
      </c>
      <c r="J15" s="47" t="str">
        <f>+'[1]Access-Dez'!L15</f>
        <v>4</v>
      </c>
      <c r="K15" s="50"/>
      <c r="L15" s="50"/>
      <c r="M15" s="50"/>
      <c r="N15" s="50">
        <v>0</v>
      </c>
      <c r="O15" s="50"/>
      <c r="P15" s="52">
        <f>'[1]Access-Dez'!M15-'[1]Access-Dez'!N15</f>
        <v>672107</v>
      </c>
      <c r="Q15" s="52">
        <f>'[1]Access-Dez'!O15</f>
        <v>0</v>
      </c>
      <c r="R15" s="52">
        <f t="shared" si="0"/>
        <v>672107</v>
      </c>
      <c r="S15" s="52">
        <f>'[1]Access-Dez'!P15</f>
        <v>647900</v>
      </c>
      <c r="T15" s="53">
        <f t="shared" si="1"/>
        <v>0.96398341335531401</v>
      </c>
      <c r="U15" s="52">
        <f>'[1]Access-Dez'!Q15</f>
        <v>62658.99</v>
      </c>
      <c r="V15" s="53">
        <f t="shared" si="2"/>
        <v>9.3227700351283346E-2</v>
      </c>
      <c r="W15" s="52">
        <f>'[1]Access-Dez'!R15</f>
        <v>62658.99</v>
      </c>
      <c r="X15" s="53">
        <f t="shared" si="3"/>
        <v>9.3227700351283346E-2</v>
      </c>
    </row>
    <row r="16" spans="1:24" ht="30.75" customHeight="1" x14ac:dyDescent="0.2">
      <c r="A16" s="47" t="str">
        <f>+'[1]Access-Dez'!A16</f>
        <v>12101</v>
      </c>
      <c r="B16" s="48" t="str">
        <f>+'[1]Access-Dez'!B16</f>
        <v>JUSTICA FEDERAL DE PRIMEIRO GRAU</v>
      </c>
      <c r="C16" s="47" t="str">
        <f>CONCATENATE('[1]Access-Dez'!C16,".",'[1]Access-Dez'!D16)</f>
        <v>02.122</v>
      </c>
      <c r="D16" s="47" t="str">
        <f>CONCATENATE('[1]Access-Dez'!E16,".",'[1]Access-Dez'!G16)</f>
        <v>0033.12S9</v>
      </c>
      <c r="E16" s="48" t="str">
        <f>+'[1]Access-Dez'!F16</f>
        <v>PROGRAMA DE GESTAO E MANUTENCAO DO PODER JUDICIARIO</v>
      </c>
      <c r="F16" s="48" t="str">
        <f>+'[1]Access-Dez'!H16</f>
        <v>REFORMA DO FORUM FEDERAL CRIMINAL E PREVIDENCIARIO DE SAO PA</v>
      </c>
      <c r="G16" s="47" t="str">
        <f>IF('[1]Access-Dez'!I16="1","F","S")</f>
        <v>F</v>
      </c>
      <c r="H16" s="47" t="str">
        <f>+'[1]Access-Dez'!J16</f>
        <v>0100</v>
      </c>
      <c r="I16" s="48" t="str">
        <f>+'[1]Access-Dez'!K16</f>
        <v>RECURSOS PRIMARIOS DE LIVRE APLICACAO</v>
      </c>
      <c r="J16" s="47" t="str">
        <f>+'[1]Access-Dez'!L16</f>
        <v>4</v>
      </c>
      <c r="K16" s="52"/>
      <c r="L16" s="52"/>
      <c r="M16" s="52"/>
      <c r="N16" s="50">
        <v>0</v>
      </c>
      <c r="O16" s="52"/>
      <c r="P16" s="52">
        <f>'[1]Access-Dez'!M16-'[1]Access-Dez'!N16</f>
        <v>202774</v>
      </c>
      <c r="Q16" s="52">
        <f>'[1]Access-Dez'!O16</f>
        <v>0</v>
      </c>
      <c r="R16" s="52">
        <f t="shared" si="0"/>
        <v>202774</v>
      </c>
      <c r="S16" s="52">
        <f>'[1]Access-Dez'!P16</f>
        <v>202774</v>
      </c>
      <c r="T16" s="53">
        <f t="shared" si="1"/>
        <v>1</v>
      </c>
      <c r="U16" s="52">
        <f>'[1]Access-Dez'!Q16</f>
        <v>64445.81</v>
      </c>
      <c r="V16" s="53">
        <f t="shared" si="2"/>
        <v>0.31782087447108603</v>
      </c>
      <c r="W16" s="52">
        <f>'[1]Access-Dez'!R16</f>
        <v>64445.81</v>
      </c>
      <c r="X16" s="53">
        <f t="shared" si="3"/>
        <v>0.31782087447108603</v>
      </c>
    </row>
    <row r="17" spans="1:27" ht="30.75" customHeight="1" x14ac:dyDescent="0.2">
      <c r="A17" s="47" t="str">
        <f>+'[1]Access-Dez'!A17</f>
        <v>12101</v>
      </c>
      <c r="B17" s="48" t="str">
        <f>+'[1]Access-Dez'!B17</f>
        <v>JUSTICA FEDERAL DE PRIMEIRO GRAU</v>
      </c>
      <c r="C17" s="47" t="str">
        <f>CONCATENATE('[1]Access-Dez'!C17,".",'[1]Access-Dez'!D17)</f>
        <v>02.122</v>
      </c>
      <c r="D17" s="47" t="str">
        <f>CONCATENATE('[1]Access-Dez'!E17,".",'[1]Access-Dez'!G17)</f>
        <v>0033.13FR</v>
      </c>
      <c r="E17" s="48" t="str">
        <f>+'[1]Access-Dez'!F17</f>
        <v>PROGRAMA DE GESTAO E MANUTENCAO DO PODER JUDICIARIO</v>
      </c>
      <c r="F17" s="48" t="str">
        <f>+'[1]Access-Dez'!H17</f>
        <v>REFORMA DO FORUM FEDERAL DE RIBEIRAO PRETO - SP</v>
      </c>
      <c r="G17" s="47" t="str">
        <f>IF('[1]Access-Dez'!I17="1","F","S")</f>
        <v>F</v>
      </c>
      <c r="H17" s="47" t="str">
        <f>+'[1]Access-Dez'!J17</f>
        <v>0100</v>
      </c>
      <c r="I17" s="48" t="str">
        <f>+'[1]Access-Dez'!K17</f>
        <v>RECURSOS PRIMARIOS DE LIVRE APLICACAO</v>
      </c>
      <c r="J17" s="47" t="str">
        <f>+'[1]Access-Dez'!L17</f>
        <v>4</v>
      </c>
      <c r="K17" s="52"/>
      <c r="L17" s="52"/>
      <c r="M17" s="52"/>
      <c r="N17" s="50">
        <v>0</v>
      </c>
      <c r="O17" s="52"/>
      <c r="P17" s="52">
        <f>'[1]Access-Dez'!M17-'[1]Access-Dez'!N17</f>
        <v>124605</v>
      </c>
      <c r="Q17" s="52">
        <f>'[1]Access-Dez'!O17</f>
        <v>0</v>
      </c>
      <c r="R17" s="52">
        <f t="shared" si="0"/>
        <v>124605</v>
      </c>
      <c r="S17" s="52">
        <f>'[1]Access-Dez'!P17</f>
        <v>113000</v>
      </c>
      <c r="T17" s="53">
        <f t="shared" si="1"/>
        <v>0.90686569559808994</v>
      </c>
      <c r="U17" s="52">
        <f>'[1]Access-Dez'!Q17</f>
        <v>0</v>
      </c>
      <c r="V17" s="53">
        <f t="shared" si="2"/>
        <v>0</v>
      </c>
      <c r="W17" s="52">
        <f>'[1]Access-Dez'!R17</f>
        <v>0</v>
      </c>
      <c r="X17" s="53">
        <f t="shared" si="3"/>
        <v>0</v>
      </c>
    </row>
    <row r="18" spans="1:27" ht="30.75" customHeight="1" x14ac:dyDescent="0.2">
      <c r="A18" s="47" t="str">
        <f>+'[1]Access-Dez'!A18</f>
        <v>12101</v>
      </c>
      <c r="B18" s="48" t="str">
        <f>+'[1]Access-Dez'!B18</f>
        <v>JUSTICA FEDERAL DE PRIMEIRO GRAU</v>
      </c>
      <c r="C18" s="47" t="str">
        <f>CONCATENATE('[1]Access-Dez'!C18,".",'[1]Access-Dez'!D18)</f>
        <v>02.122</v>
      </c>
      <c r="D18" s="47" t="str">
        <f>CONCATENATE('[1]Access-Dez'!E18,".",'[1]Access-Dez'!G18)</f>
        <v>0033.14YN</v>
      </c>
      <c r="E18" s="48" t="str">
        <f>+'[1]Access-Dez'!F18</f>
        <v>PROGRAMA DE GESTAO E MANUTENCAO DO PODER JUDICIARIO</v>
      </c>
      <c r="F18" s="48" t="str">
        <f>+'[1]Access-Dez'!H18</f>
        <v>REFORMA DO FORUM FEDERAL CIVEL DE SAO PAULO - SP</v>
      </c>
      <c r="G18" s="47" t="str">
        <f>IF('[1]Access-Dez'!I18="1","F","S")</f>
        <v>F</v>
      </c>
      <c r="H18" s="47" t="str">
        <f>+'[1]Access-Dez'!J18</f>
        <v>0100</v>
      </c>
      <c r="I18" s="48" t="str">
        <f>+'[1]Access-Dez'!K18</f>
        <v>RECURSOS PRIMARIOS DE LIVRE APLICACAO</v>
      </c>
      <c r="J18" s="47" t="str">
        <f>+'[1]Access-Dez'!L18</f>
        <v>4</v>
      </c>
      <c r="K18" s="52"/>
      <c r="L18" s="52"/>
      <c r="M18" s="52"/>
      <c r="N18" s="50">
        <v>0</v>
      </c>
      <c r="O18" s="52"/>
      <c r="P18" s="52">
        <f>'[1]Access-Dez'!M18-'[1]Access-Dez'!N18</f>
        <v>163019</v>
      </c>
      <c r="Q18" s="52">
        <f>'[1]Access-Dez'!O18</f>
        <v>0</v>
      </c>
      <c r="R18" s="52">
        <f t="shared" si="0"/>
        <v>163019</v>
      </c>
      <c r="S18" s="52">
        <f>'[1]Access-Dez'!P18</f>
        <v>163017.60000000001</v>
      </c>
      <c r="T18" s="53">
        <f t="shared" si="1"/>
        <v>0.99999141204399489</v>
      </c>
      <c r="U18" s="52">
        <f>'[1]Access-Dez'!Q18</f>
        <v>65166.68</v>
      </c>
      <c r="V18" s="53">
        <f t="shared" si="2"/>
        <v>0.39974898631447869</v>
      </c>
      <c r="W18" s="52">
        <f>'[1]Access-Dez'!R18</f>
        <v>65166.68</v>
      </c>
      <c r="X18" s="53">
        <f t="shared" si="3"/>
        <v>0.39974898631447869</v>
      </c>
    </row>
    <row r="19" spans="1:27" ht="30.75" customHeight="1" x14ac:dyDescent="0.2">
      <c r="A19" s="47" t="str">
        <f>+'[1]Access-Dez'!A19</f>
        <v>12101</v>
      </c>
      <c r="B19" s="48" t="str">
        <f>+'[1]Access-Dez'!B19</f>
        <v>JUSTICA FEDERAL DE PRIMEIRO GRAU</v>
      </c>
      <c r="C19" s="47" t="str">
        <f>CONCATENATE('[1]Access-Dez'!C19,".",'[1]Access-Dez'!D19)</f>
        <v>02.122</v>
      </c>
      <c r="D19" s="47" t="str">
        <f>CONCATENATE('[1]Access-Dez'!E19,".",'[1]Access-Dez'!G19)</f>
        <v>0033.14YO</v>
      </c>
      <c r="E19" s="48" t="str">
        <f>+'[1]Access-Dez'!F19</f>
        <v>PROGRAMA DE GESTAO E MANUTENCAO DO PODER JUDICIARIO</v>
      </c>
      <c r="F19" s="48" t="str">
        <f>+'[1]Access-Dez'!H19</f>
        <v>REFORMA DA SEDE ADMINISTRATIVA DA JUSTICA FEDERAL DE SAO PAU</v>
      </c>
      <c r="G19" s="47" t="str">
        <f>IF('[1]Access-Dez'!I19="1","F","S")</f>
        <v>F</v>
      </c>
      <c r="H19" s="47" t="str">
        <f>+'[1]Access-Dez'!J19</f>
        <v>0100</v>
      </c>
      <c r="I19" s="48" t="str">
        <f>+'[1]Access-Dez'!K19</f>
        <v>RECURSOS PRIMARIOS DE LIVRE APLICACAO</v>
      </c>
      <c r="J19" s="47" t="str">
        <f>+'[1]Access-Dez'!L19</f>
        <v>4</v>
      </c>
      <c r="K19" s="52"/>
      <c r="L19" s="52"/>
      <c r="M19" s="52"/>
      <c r="N19" s="50">
        <v>0</v>
      </c>
      <c r="O19" s="52"/>
      <c r="P19" s="52">
        <f>'[1]Access-Dez'!M19-'[1]Access-Dez'!N19</f>
        <v>59674</v>
      </c>
      <c r="Q19" s="52">
        <f>'[1]Access-Dez'!O19</f>
        <v>0</v>
      </c>
      <c r="R19" s="52">
        <f t="shared" si="0"/>
        <v>59674</v>
      </c>
      <c r="S19" s="52">
        <f>'[1]Access-Dez'!P19</f>
        <v>59673.62</v>
      </c>
      <c r="T19" s="53">
        <f t="shared" si="1"/>
        <v>0.9999936320675672</v>
      </c>
      <c r="U19" s="52">
        <f>'[1]Access-Dez'!Q19</f>
        <v>12693.43</v>
      </c>
      <c r="V19" s="53">
        <f t="shared" si="2"/>
        <v>0.21271290679357846</v>
      </c>
      <c r="W19" s="52">
        <f>'[1]Access-Dez'!R19</f>
        <v>12693.43</v>
      </c>
      <c r="X19" s="53">
        <f t="shared" si="3"/>
        <v>0.21271290679357846</v>
      </c>
    </row>
    <row r="20" spans="1:27" ht="30.75" customHeight="1" x14ac:dyDescent="0.2">
      <c r="A20" s="47" t="str">
        <f>+'[1]Access-Dez'!A20</f>
        <v>12101</v>
      </c>
      <c r="B20" s="48" t="str">
        <f>+'[1]Access-Dez'!B20</f>
        <v>JUSTICA FEDERAL DE PRIMEIRO GRAU</v>
      </c>
      <c r="C20" s="47" t="str">
        <f>CONCATENATE('[1]Access-Dez'!C20,".",'[1]Access-Dez'!D20)</f>
        <v>02.122</v>
      </c>
      <c r="D20" s="47" t="str">
        <f>CONCATENATE('[1]Access-Dez'!E20,".",'[1]Access-Dez'!G20)</f>
        <v>0033.158T</v>
      </c>
      <c r="E20" s="48" t="str">
        <f>+'[1]Access-Dez'!F20</f>
        <v>PROGRAMA DE GESTAO E MANUTENCAO DO PODER JUDICIARIO</v>
      </c>
      <c r="F20" s="48" t="str">
        <f>+'[1]Access-Dez'!H20</f>
        <v>REFORMA DO JUIZADO ESPECIAL FEDERAL DE SAO PAULO - SP - 2. E</v>
      </c>
      <c r="G20" s="47" t="str">
        <f>IF('[1]Access-Dez'!I20="1","F","S")</f>
        <v>F</v>
      </c>
      <c r="H20" s="47" t="str">
        <f>+'[1]Access-Dez'!J20</f>
        <v>0100</v>
      </c>
      <c r="I20" s="48" t="str">
        <f>+'[1]Access-Dez'!K20</f>
        <v>RECURSOS PRIMARIOS DE LIVRE APLICACAO</v>
      </c>
      <c r="J20" s="47" t="str">
        <f>+'[1]Access-Dez'!L20</f>
        <v>4</v>
      </c>
      <c r="K20" s="52"/>
      <c r="L20" s="52"/>
      <c r="M20" s="52"/>
      <c r="N20" s="50">
        <v>0</v>
      </c>
      <c r="O20" s="52"/>
      <c r="P20" s="52">
        <f>'[1]Access-Dez'!M20-'[1]Access-Dez'!N20</f>
        <v>57011</v>
      </c>
      <c r="Q20" s="52">
        <f>'[1]Access-Dez'!O20</f>
        <v>0</v>
      </c>
      <c r="R20" s="52">
        <f t="shared" si="0"/>
        <v>57011</v>
      </c>
      <c r="S20" s="52">
        <f>'[1]Access-Dez'!P20</f>
        <v>57010.52</v>
      </c>
      <c r="T20" s="53">
        <f t="shared" si="1"/>
        <v>0.99999158057217019</v>
      </c>
      <c r="U20" s="52">
        <f>'[1]Access-Dez'!Q20</f>
        <v>57010.52</v>
      </c>
      <c r="V20" s="53">
        <f t="shared" si="2"/>
        <v>0.99999158057217019</v>
      </c>
      <c r="W20" s="52">
        <f>'[1]Access-Dez'!R20</f>
        <v>57010.52</v>
      </c>
      <c r="X20" s="53">
        <f t="shared" si="3"/>
        <v>0.99999158057217019</v>
      </c>
    </row>
    <row r="21" spans="1:27" ht="30.75" customHeight="1" x14ac:dyDescent="0.2">
      <c r="A21" s="47" t="str">
        <f>+'[1]Access-Dez'!A21</f>
        <v>12101</v>
      </c>
      <c r="B21" s="48" t="str">
        <f>+'[1]Access-Dez'!B21</f>
        <v>JUSTICA FEDERAL DE PRIMEIRO GRAU</v>
      </c>
      <c r="C21" s="47" t="str">
        <f>CONCATENATE('[1]Access-Dez'!C21,".",'[1]Access-Dez'!D21)</f>
        <v>02.122</v>
      </c>
      <c r="D21" s="47" t="str">
        <f>CONCATENATE('[1]Access-Dez'!E21,".",'[1]Access-Dez'!G21)</f>
        <v>0033.15FZ</v>
      </c>
      <c r="E21" s="48" t="str">
        <f>+'[1]Access-Dez'!F21</f>
        <v>PROGRAMA DE GESTAO E MANUTENCAO DO PODER JUDICIARIO</v>
      </c>
      <c r="F21" s="48" t="str">
        <f>+'[1]Access-Dez'!H21</f>
        <v>REFORMA DO FORUM FEDERAL DE PRESIDENTE PRUDENTE - SP</v>
      </c>
      <c r="G21" s="47" t="str">
        <f>IF('[1]Access-Dez'!I21="1","F","S")</f>
        <v>F</v>
      </c>
      <c r="H21" s="47" t="str">
        <f>+'[1]Access-Dez'!J21</f>
        <v>0100</v>
      </c>
      <c r="I21" s="48" t="str">
        <f>+'[1]Access-Dez'!K21</f>
        <v>RECURSOS PRIMARIOS DE LIVRE APLICACAO</v>
      </c>
      <c r="J21" s="47" t="str">
        <f>+'[1]Access-Dez'!L21</f>
        <v>4</v>
      </c>
      <c r="K21" s="52"/>
      <c r="L21" s="52"/>
      <c r="M21" s="52"/>
      <c r="N21" s="50">
        <v>0</v>
      </c>
      <c r="O21" s="52"/>
      <c r="P21" s="52">
        <f>'[1]Access-Dez'!M21-'[1]Access-Dez'!N21</f>
        <v>0</v>
      </c>
      <c r="Q21" s="52">
        <f>'[1]Access-Dez'!O21</f>
        <v>0</v>
      </c>
      <c r="R21" s="52">
        <f t="shared" si="0"/>
        <v>0</v>
      </c>
      <c r="S21" s="52">
        <f>'[1]Access-Dez'!P21</f>
        <v>0</v>
      </c>
      <c r="T21" s="53">
        <f t="shared" si="1"/>
        <v>0</v>
      </c>
      <c r="U21" s="52">
        <f>'[1]Access-Dez'!Q21</f>
        <v>0</v>
      </c>
      <c r="V21" s="53">
        <f t="shared" si="2"/>
        <v>0</v>
      </c>
      <c r="W21" s="52">
        <f>'[1]Access-Dez'!R21</f>
        <v>0</v>
      </c>
      <c r="X21" s="53">
        <f t="shared" si="3"/>
        <v>0</v>
      </c>
    </row>
    <row r="22" spans="1:27" ht="30.75" customHeight="1" x14ac:dyDescent="0.2">
      <c r="A22" s="47" t="str">
        <f>+'[1]Access-Dez'!A22</f>
        <v>12101</v>
      </c>
      <c r="B22" s="48" t="str">
        <f>+'[1]Access-Dez'!B22</f>
        <v>JUSTICA FEDERAL DE PRIMEIRO GRAU</v>
      </c>
      <c r="C22" s="47" t="str">
        <f>CONCATENATE('[1]Access-Dez'!C22,".",'[1]Access-Dez'!D22)</f>
        <v>02.122</v>
      </c>
      <c r="D22" s="47" t="str">
        <f>CONCATENATE('[1]Access-Dez'!E22,".",'[1]Access-Dez'!G22)</f>
        <v>0033.15NX</v>
      </c>
      <c r="E22" s="48" t="str">
        <f>+'[1]Access-Dez'!F22</f>
        <v>PROGRAMA DE GESTAO E MANUTENCAO DO PODER JUDICIARIO</v>
      </c>
      <c r="F22" s="48" t="str">
        <f>+'[1]Access-Dez'!H22</f>
        <v>REFORMA DO FORUM FEDERAL DE SANTOS - SP</v>
      </c>
      <c r="G22" s="47" t="str">
        <f>IF('[1]Access-Dez'!I22="1","F","S")</f>
        <v>F</v>
      </c>
      <c r="H22" s="47" t="str">
        <f>+'[1]Access-Dez'!J22</f>
        <v>0100</v>
      </c>
      <c r="I22" s="48" t="str">
        <f>+'[1]Access-Dez'!K22</f>
        <v>RECURSOS PRIMARIOS DE LIVRE APLICACAO</v>
      </c>
      <c r="J22" s="47" t="str">
        <f>+'[1]Access-Dez'!L22</f>
        <v>4</v>
      </c>
      <c r="K22" s="52"/>
      <c r="L22" s="52"/>
      <c r="M22" s="52"/>
      <c r="N22" s="50">
        <v>0</v>
      </c>
      <c r="O22" s="52"/>
      <c r="P22" s="52">
        <f>'[1]Access-Dez'!M22-'[1]Access-Dez'!N22</f>
        <v>35000</v>
      </c>
      <c r="Q22" s="52">
        <f>'[1]Access-Dez'!O22</f>
        <v>0</v>
      </c>
      <c r="R22" s="52">
        <f t="shared" si="0"/>
        <v>35000</v>
      </c>
      <c r="S22" s="52">
        <f>'[1]Access-Dez'!P22</f>
        <v>35000</v>
      </c>
      <c r="T22" s="53">
        <f t="shared" si="1"/>
        <v>1</v>
      </c>
      <c r="U22" s="52">
        <f>'[1]Access-Dez'!Q22</f>
        <v>0</v>
      </c>
      <c r="V22" s="53">
        <f t="shared" si="2"/>
        <v>0</v>
      </c>
      <c r="W22" s="52">
        <f>'[1]Access-Dez'!R22</f>
        <v>0</v>
      </c>
      <c r="X22" s="53">
        <f t="shared" si="3"/>
        <v>0</v>
      </c>
    </row>
    <row r="23" spans="1:27" ht="30.75" customHeight="1" x14ac:dyDescent="0.2">
      <c r="A23" s="47" t="str">
        <f>+'[1]Access-Dez'!A23</f>
        <v>12101</v>
      </c>
      <c r="B23" s="48" t="str">
        <f>+'[1]Access-Dez'!B23</f>
        <v>JUSTICA FEDERAL DE PRIMEIRO GRAU</v>
      </c>
      <c r="C23" s="47" t="str">
        <f>CONCATENATE('[1]Access-Dez'!C23,".",'[1]Access-Dez'!D23)</f>
        <v>02.122</v>
      </c>
      <c r="D23" s="47" t="str">
        <f>CONCATENATE('[1]Access-Dez'!E23,".",'[1]Access-Dez'!G23)</f>
        <v>0033.15QA</v>
      </c>
      <c r="E23" s="48" t="str">
        <f>+'[1]Access-Dez'!F23</f>
        <v>PROGRAMA DE GESTAO E MANUTENCAO DO PODER JUDICIARIO</v>
      </c>
      <c r="F23" s="48" t="str">
        <f>+'[1]Access-Dez'!H23</f>
        <v>REFORMA DO FORUM FEDERAL DE BARUERI - SP</v>
      </c>
      <c r="G23" s="47" t="str">
        <f>IF('[1]Access-Dez'!I23="1","F","S")</f>
        <v>F</v>
      </c>
      <c r="H23" s="47" t="str">
        <f>+'[1]Access-Dez'!J23</f>
        <v>0100</v>
      </c>
      <c r="I23" s="48" t="str">
        <f>+'[1]Access-Dez'!K23</f>
        <v>RECURSOS PRIMARIOS DE LIVRE APLICACAO</v>
      </c>
      <c r="J23" s="47" t="str">
        <f>+'[1]Access-Dez'!L23</f>
        <v>4</v>
      </c>
      <c r="K23" s="52"/>
      <c r="L23" s="52"/>
      <c r="M23" s="52"/>
      <c r="N23" s="50">
        <v>0</v>
      </c>
      <c r="O23" s="52"/>
      <c r="P23" s="52">
        <f>'[1]Access-Dez'!M23-'[1]Access-Dez'!N23</f>
        <v>200000</v>
      </c>
      <c r="Q23" s="52">
        <f>'[1]Access-Dez'!O23</f>
        <v>0</v>
      </c>
      <c r="R23" s="52">
        <f t="shared" si="0"/>
        <v>200000</v>
      </c>
      <c r="S23" s="52">
        <f>'[1]Access-Dez'!P23</f>
        <v>200000</v>
      </c>
      <c r="T23" s="53">
        <f t="shared" si="1"/>
        <v>1</v>
      </c>
      <c r="U23" s="52">
        <f>'[1]Access-Dez'!Q23</f>
        <v>0</v>
      </c>
      <c r="V23" s="53">
        <f t="shared" si="2"/>
        <v>0</v>
      </c>
      <c r="W23" s="52">
        <f>'[1]Access-Dez'!R23</f>
        <v>0</v>
      </c>
      <c r="X23" s="53">
        <f t="shared" si="3"/>
        <v>0</v>
      </c>
    </row>
    <row r="24" spans="1:27" ht="30.75" customHeight="1" x14ac:dyDescent="0.2">
      <c r="A24" s="47" t="str">
        <f>+'[1]Access-Dez'!A24</f>
        <v>12101</v>
      </c>
      <c r="B24" s="48" t="str">
        <f>+'[1]Access-Dez'!B24</f>
        <v>JUSTICA FEDERAL DE PRIMEIRO GRAU</v>
      </c>
      <c r="C24" s="47" t="str">
        <f>CONCATENATE('[1]Access-Dez'!C24,".",'[1]Access-Dez'!D24)</f>
        <v>02.122</v>
      </c>
      <c r="D24" s="47" t="str">
        <f>CONCATENATE('[1]Access-Dez'!E24,".",'[1]Access-Dez'!G24)</f>
        <v>0033.15TO</v>
      </c>
      <c r="E24" s="48" t="str">
        <f>+'[1]Access-Dez'!F24</f>
        <v>PROGRAMA DE GESTAO E MANUTENCAO DO PODER JUDICIARIO</v>
      </c>
      <c r="F24" s="48" t="str">
        <f>+'[1]Access-Dez'!H24</f>
        <v>REFORMA DO ANEXO ADMINISTRATIVO PRESIDENTE WILSON DE SAO PAU</v>
      </c>
      <c r="G24" s="47" t="str">
        <f>IF('[1]Access-Dez'!I24="1","F","S")</f>
        <v>F</v>
      </c>
      <c r="H24" s="47" t="str">
        <f>+'[1]Access-Dez'!J24</f>
        <v>0100</v>
      </c>
      <c r="I24" s="48" t="str">
        <f>+'[1]Access-Dez'!K24</f>
        <v>RECURSOS PRIMARIOS DE LIVRE APLICACAO</v>
      </c>
      <c r="J24" s="47" t="str">
        <f>+'[1]Access-Dez'!L24</f>
        <v>4</v>
      </c>
      <c r="K24" s="52"/>
      <c r="L24" s="52"/>
      <c r="M24" s="52"/>
      <c r="N24" s="50">
        <v>0</v>
      </c>
      <c r="O24" s="52"/>
      <c r="P24" s="54">
        <f>'[1]Access-Dez'!M24-'[1]Access-Dez'!N24+453198.93</f>
        <v>1567120</v>
      </c>
      <c r="Q24" s="54">
        <f>'[1]Access-Dez'!O24</f>
        <v>0</v>
      </c>
      <c r="R24" s="54">
        <f t="shared" si="0"/>
        <v>1567120</v>
      </c>
      <c r="S24" s="54">
        <f>'[1]Access-Dez'!P24</f>
        <v>0</v>
      </c>
      <c r="T24" s="55">
        <f t="shared" si="1"/>
        <v>0</v>
      </c>
      <c r="U24" s="54">
        <f>'[1]Access-Dez'!Q24</f>
        <v>0</v>
      </c>
      <c r="V24" s="55">
        <f t="shared" si="2"/>
        <v>0</v>
      </c>
      <c r="W24" s="54">
        <f>'[1]Access-Dez'!R24</f>
        <v>0</v>
      </c>
      <c r="X24" s="55">
        <f t="shared" si="3"/>
        <v>0</v>
      </c>
      <c r="Y24" s="56"/>
      <c r="Z24" s="56"/>
      <c r="AA24" s="57"/>
    </row>
    <row r="25" spans="1:27" ht="30.75" customHeight="1" x14ac:dyDescent="0.2">
      <c r="A25" s="47" t="str">
        <f>+'[1]Access-Dez'!A25</f>
        <v>12101</v>
      </c>
      <c r="B25" s="48" t="str">
        <f>+'[1]Access-Dez'!B25</f>
        <v>JUSTICA FEDERAL DE PRIMEIRO GRAU</v>
      </c>
      <c r="C25" s="47" t="str">
        <f>CONCATENATE('[1]Access-Dez'!C25,".",'[1]Access-Dez'!D25)</f>
        <v>02.122</v>
      </c>
      <c r="D25" s="47" t="str">
        <f>CONCATENATE('[1]Access-Dez'!E25,".",'[1]Access-Dez'!G25)</f>
        <v>0033.1D37</v>
      </c>
      <c r="E25" s="48" t="str">
        <f>+'[1]Access-Dez'!F25</f>
        <v>PROGRAMA DE GESTAO E MANUTENCAO DO PODER JUDICIARIO</v>
      </c>
      <c r="F25" s="48" t="str">
        <f>+'[1]Access-Dez'!H25</f>
        <v>AQUISICAO DE EDIFICIO-SEDE PARA FUNCIONAMENTO DE SUBSECAO JU</v>
      </c>
      <c r="G25" s="47" t="str">
        <f>IF('[1]Access-Dez'!I25="1","F","S")</f>
        <v>F</v>
      </c>
      <c r="H25" s="47" t="str">
        <f>+'[1]Access-Dez'!J25</f>
        <v>0100</v>
      </c>
      <c r="I25" s="48" t="str">
        <f>+'[1]Access-Dez'!K25</f>
        <v>RECURSOS PRIMARIOS DE LIVRE APLICACAO</v>
      </c>
      <c r="J25" s="47" t="str">
        <f>+'[1]Access-Dez'!L25</f>
        <v>5</v>
      </c>
      <c r="K25" s="52"/>
      <c r="L25" s="52"/>
      <c r="M25" s="52"/>
      <c r="N25" s="50">
        <v>0</v>
      </c>
      <c r="O25" s="52"/>
      <c r="P25" s="52">
        <f>'[1]Access-Dez'!M25-'[1]Access-Dez'!N25</f>
        <v>9321000</v>
      </c>
      <c r="Q25" s="52">
        <f>'[1]Access-Dez'!O25</f>
        <v>0</v>
      </c>
      <c r="R25" s="52">
        <f t="shared" si="0"/>
        <v>9321000</v>
      </c>
      <c r="S25" s="52">
        <f>'[1]Access-Dez'!P25</f>
        <v>8460000</v>
      </c>
      <c r="T25" s="53">
        <f t="shared" si="1"/>
        <v>0.9076279369166399</v>
      </c>
      <c r="U25" s="52">
        <f>'[1]Access-Dez'!Q25</f>
        <v>8460000</v>
      </c>
      <c r="V25" s="53">
        <f t="shared" si="2"/>
        <v>0.9076279369166399</v>
      </c>
      <c r="W25" s="52">
        <f>'[1]Access-Dez'!R25</f>
        <v>8460000</v>
      </c>
      <c r="X25" s="53">
        <f t="shared" si="3"/>
        <v>0.9076279369166399</v>
      </c>
    </row>
    <row r="26" spans="1:27" ht="30.75" customHeight="1" x14ac:dyDescent="0.2">
      <c r="A26" s="47" t="str">
        <f>+'[1]Access-Dez'!A26</f>
        <v>12101</v>
      </c>
      <c r="B26" s="48" t="str">
        <f>+'[1]Access-Dez'!B26</f>
        <v>JUSTICA FEDERAL DE PRIMEIRO GRAU</v>
      </c>
      <c r="C26" s="47" t="str">
        <f>CONCATENATE('[1]Access-Dez'!C26,".",'[1]Access-Dez'!D26)</f>
        <v>02.122</v>
      </c>
      <c r="D26" s="47" t="str">
        <f>CONCATENATE('[1]Access-Dez'!E26,".",'[1]Access-Dez'!G26)</f>
        <v>0033.20TP</v>
      </c>
      <c r="E26" s="48" t="str">
        <f>+'[1]Access-Dez'!F26</f>
        <v>PROGRAMA DE GESTAO E MANUTENCAO DO PODER JUDICIARIO</v>
      </c>
      <c r="F26" s="48" t="str">
        <f>+'[1]Access-Dez'!H26</f>
        <v>ATIVOS CIVIS DA UNIAO</v>
      </c>
      <c r="G26" s="47" t="str">
        <f>IF('[1]Access-Dez'!I26="1","F","S")</f>
        <v>F</v>
      </c>
      <c r="H26" s="47" t="str">
        <f>+'[1]Access-Dez'!J26</f>
        <v>0100</v>
      </c>
      <c r="I26" s="48" t="str">
        <f>+'[1]Access-Dez'!K26</f>
        <v>RECURSOS PRIMARIOS DE LIVRE APLICACAO</v>
      </c>
      <c r="J26" s="47" t="str">
        <f>+'[1]Access-Dez'!L26</f>
        <v>1</v>
      </c>
      <c r="K26" s="52"/>
      <c r="L26" s="52"/>
      <c r="M26" s="52"/>
      <c r="N26" s="50">
        <v>0</v>
      </c>
      <c r="O26" s="52"/>
      <c r="P26" s="52">
        <f>'[1]Access-Dez'!M26-'[1]Access-Dez'!N26</f>
        <v>1140946434.1099999</v>
      </c>
      <c r="Q26" s="52">
        <f>'[1]Access-Dez'!O26</f>
        <v>0</v>
      </c>
      <c r="R26" s="52">
        <f t="shared" si="0"/>
        <v>1140946434.1099999</v>
      </c>
      <c r="S26" s="52">
        <f>'[1]Access-Dez'!P26</f>
        <v>1140857001.6600001</v>
      </c>
      <c r="T26" s="53">
        <f t="shared" si="1"/>
        <v>0.99992161555764048</v>
      </c>
      <c r="U26" s="52">
        <f>'[1]Access-Dez'!Q26</f>
        <v>1138561187.1800001</v>
      </c>
      <c r="V26" s="53">
        <f t="shared" si="2"/>
        <v>0.99790941374749076</v>
      </c>
      <c r="W26" s="52">
        <f>'[1]Access-Dez'!R26</f>
        <v>1135735844.5</v>
      </c>
      <c r="X26" s="53">
        <f t="shared" si="3"/>
        <v>0.99543309882548126</v>
      </c>
    </row>
    <row r="27" spans="1:27" ht="30.75" customHeight="1" x14ac:dyDescent="0.2">
      <c r="A27" s="47" t="str">
        <f>+'[1]Access-Dez'!A27</f>
        <v>12101</v>
      </c>
      <c r="B27" s="48" t="str">
        <f>+'[1]Access-Dez'!B27</f>
        <v>JUSTICA FEDERAL DE PRIMEIRO GRAU</v>
      </c>
      <c r="C27" s="47" t="str">
        <f>CONCATENATE('[1]Access-Dez'!C27,".",'[1]Access-Dez'!D27)</f>
        <v>02.122</v>
      </c>
      <c r="D27" s="47" t="str">
        <f>CONCATENATE('[1]Access-Dez'!E27,".",'[1]Access-Dez'!G27)</f>
        <v>0033.216H</v>
      </c>
      <c r="E27" s="48" t="str">
        <f>+'[1]Access-Dez'!F27</f>
        <v>PROGRAMA DE GESTAO E MANUTENCAO DO PODER JUDICIARIO</v>
      </c>
      <c r="F27" s="48" t="str">
        <f>+'[1]Access-Dez'!H27</f>
        <v>AJUDA DE CUSTO PARA MORADIA OU AUXILIO-MORADIA A AGENTES PUB</v>
      </c>
      <c r="G27" s="47" t="str">
        <f>IF('[1]Access-Dez'!I27="1","F","S")</f>
        <v>F</v>
      </c>
      <c r="H27" s="47" t="str">
        <f>+'[1]Access-Dez'!J27</f>
        <v>0100</v>
      </c>
      <c r="I27" s="48" t="str">
        <f>+'[1]Access-Dez'!K27</f>
        <v>RECURSOS PRIMARIOS DE LIVRE APLICACAO</v>
      </c>
      <c r="J27" s="47" t="str">
        <f>+'[1]Access-Dez'!L27</f>
        <v>3</v>
      </c>
      <c r="K27" s="52"/>
      <c r="L27" s="52"/>
      <c r="M27" s="52"/>
      <c r="N27" s="50">
        <v>0</v>
      </c>
      <c r="O27" s="52"/>
      <c r="P27" s="52">
        <f>'[1]Access-Dez'!M27-'[1]Access-Dez'!N27</f>
        <v>81028</v>
      </c>
      <c r="Q27" s="52">
        <f>'[1]Access-Dez'!O27</f>
        <v>0</v>
      </c>
      <c r="R27" s="52">
        <f t="shared" si="0"/>
        <v>81028</v>
      </c>
      <c r="S27" s="52">
        <f>'[1]Access-Dez'!P27</f>
        <v>79323.41</v>
      </c>
      <c r="T27" s="53">
        <f t="shared" si="1"/>
        <v>0.97896295107863951</v>
      </c>
      <c r="U27" s="52">
        <f>'[1]Access-Dez'!Q27</f>
        <v>79323.41</v>
      </c>
      <c r="V27" s="53">
        <f t="shared" si="2"/>
        <v>0.97896295107863951</v>
      </c>
      <c r="W27" s="52">
        <f>'[1]Access-Dez'!R27</f>
        <v>79323.41</v>
      </c>
      <c r="X27" s="53">
        <f t="shared" si="3"/>
        <v>0.97896295107863951</v>
      </c>
    </row>
    <row r="28" spans="1:27" ht="30.75" customHeight="1" x14ac:dyDescent="0.2">
      <c r="A28" s="47" t="str">
        <f>+'[1]Access-Dez'!A28</f>
        <v>12101</v>
      </c>
      <c r="B28" s="48" t="str">
        <f>+'[1]Access-Dez'!B28</f>
        <v>JUSTICA FEDERAL DE PRIMEIRO GRAU</v>
      </c>
      <c r="C28" s="47" t="str">
        <f>CONCATENATE('[1]Access-Dez'!C28,".",'[1]Access-Dez'!D28)</f>
        <v>02.131</v>
      </c>
      <c r="D28" s="47" t="str">
        <f>CONCATENATE('[1]Access-Dez'!E28,".",'[1]Access-Dez'!G28)</f>
        <v>0033.219I</v>
      </c>
      <c r="E28" s="48" t="str">
        <f>+'[1]Access-Dez'!F28</f>
        <v>PROGRAMA DE GESTAO E MANUTENCAO DO PODER JUDICIARIO</v>
      </c>
      <c r="F28" s="48" t="str">
        <f>+'[1]Access-Dez'!H28</f>
        <v>PUBLICIDADE INSTITUCIONAL E DE UTILIDADE PUBLICA</v>
      </c>
      <c r="G28" s="47" t="str">
        <f>IF('[1]Access-Dez'!I28="1","F","S")</f>
        <v>F</v>
      </c>
      <c r="H28" s="47" t="str">
        <f>+'[1]Access-Dez'!J28</f>
        <v>0100</v>
      </c>
      <c r="I28" s="48" t="str">
        <f>+'[1]Access-Dez'!K28</f>
        <v>RECURSOS PRIMARIOS DE LIVRE APLICACAO</v>
      </c>
      <c r="J28" s="47" t="str">
        <f>+'[1]Access-Dez'!L28</f>
        <v>4</v>
      </c>
      <c r="K28" s="52"/>
      <c r="L28" s="52"/>
      <c r="M28" s="52"/>
      <c r="N28" s="50">
        <v>0</v>
      </c>
      <c r="O28" s="52"/>
      <c r="P28" s="52">
        <f>'[1]Access-Dez'!M28-'[1]Access-Dez'!N28</f>
        <v>18664</v>
      </c>
      <c r="Q28" s="52">
        <f>'[1]Access-Dez'!O28</f>
        <v>0</v>
      </c>
      <c r="R28" s="52">
        <f t="shared" si="0"/>
        <v>18664</v>
      </c>
      <c r="S28" s="52">
        <f>'[1]Access-Dez'!P28</f>
        <v>18664</v>
      </c>
      <c r="T28" s="53">
        <f t="shared" si="1"/>
        <v>1</v>
      </c>
      <c r="U28" s="52">
        <f>'[1]Access-Dez'!Q28</f>
        <v>3684</v>
      </c>
      <c r="V28" s="53">
        <f t="shared" si="2"/>
        <v>0.19738534076296613</v>
      </c>
      <c r="W28" s="52">
        <f>'[1]Access-Dez'!R28</f>
        <v>3684</v>
      </c>
      <c r="X28" s="53">
        <f t="shared" si="3"/>
        <v>0.19738534076296613</v>
      </c>
    </row>
    <row r="29" spans="1:27" ht="30.75" customHeight="1" x14ac:dyDescent="0.2">
      <c r="A29" s="47" t="str">
        <f>+'[1]Access-Dez'!A29</f>
        <v>12101</v>
      </c>
      <c r="B29" s="48" t="str">
        <f>+'[1]Access-Dez'!B29</f>
        <v>JUSTICA FEDERAL DE PRIMEIRO GRAU</v>
      </c>
      <c r="C29" s="47" t="str">
        <f>CONCATENATE('[1]Access-Dez'!C29,".",'[1]Access-Dez'!D29)</f>
        <v>02.131</v>
      </c>
      <c r="D29" s="47" t="str">
        <f>CONCATENATE('[1]Access-Dez'!E29,".",'[1]Access-Dez'!G29)</f>
        <v>0033.219I</v>
      </c>
      <c r="E29" s="48" t="str">
        <f>+'[1]Access-Dez'!F29</f>
        <v>PROGRAMA DE GESTAO E MANUTENCAO DO PODER JUDICIARIO</v>
      </c>
      <c r="F29" s="48" t="str">
        <f>+'[1]Access-Dez'!H29</f>
        <v>PUBLICIDADE INSTITUCIONAL E DE UTILIDADE PUBLICA</v>
      </c>
      <c r="G29" s="47" t="str">
        <f>IF('[1]Access-Dez'!I29="1","F","S")</f>
        <v>F</v>
      </c>
      <c r="H29" s="47" t="str">
        <f>+'[1]Access-Dez'!J29</f>
        <v>0100</v>
      </c>
      <c r="I29" s="48" t="str">
        <f>+'[1]Access-Dez'!K29</f>
        <v>RECURSOS PRIMARIOS DE LIVRE APLICACAO</v>
      </c>
      <c r="J29" s="47" t="str">
        <f>+'[1]Access-Dez'!L29</f>
        <v>3</v>
      </c>
      <c r="K29" s="52"/>
      <c r="L29" s="52"/>
      <c r="M29" s="52"/>
      <c r="N29" s="50">
        <v>0</v>
      </c>
      <c r="O29" s="52"/>
      <c r="P29" s="52">
        <f>'[1]Access-Dez'!M29-'[1]Access-Dez'!N29</f>
        <v>12000</v>
      </c>
      <c r="Q29" s="52">
        <f>'[1]Access-Dez'!O29</f>
        <v>0</v>
      </c>
      <c r="R29" s="52">
        <f t="shared" si="0"/>
        <v>12000</v>
      </c>
      <c r="S29" s="52">
        <f>'[1]Access-Dez'!P29</f>
        <v>7742.84</v>
      </c>
      <c r="T29" s="53">
        <f t="shared" si="1"/>
        <v>0.64523666666666668</v>
      </c>
      <c r="U29" s="52">
        <f>'[1]Access-Dez'!Q29</f>
        <v>7422.84</v>
      </c>
      <c r="V29" s="53">
        <f t="shared" si="2"/>
        <v>0.61857000000000006</v>
      </c>
      <c r="W29" s="52">
        <f>'[1]Access-Dez'!R29</f>
        <v>7422.84</v>
      </c>
      <c r="X29" s="53">
        <f t="shared" si="3"/>
        <v>0.61857000000000006</v>
      </c>
    </row>
    <row r="30" spans="1:27" ht="30.75" customHeight="1" x14ac:dyDescent="0.2">
      <c r="A30" s="47" t="str">
        <f>+'[1]Access-Dez'!A30</f>
        <v>12101</v>
      </c>
      <c r="B30" s="48" t="str">
        <f>+'[1]Access-Dez'!B30</f>
        <v>JUSTICA FEDERAL DE PRIMEIRO GRAU</v>
      </c>
      <c r="C30" s="47" t="str">
        <f>CONCATENATE('[1]Access-Dez'!C30,".",'[1]Access-Dez'!D30)</f>
        <v>02.301</v>
      </c>
      <c r="D30" s="47" t="str">
        <f>CONCATENATE('[1]Access-Dez'!E30,".",'[1]Access-Dez'!G30)</f>
        <v>0033.2004</v>
      </c>
      <c r="E30" s="48" t="str">
        <f>+'[1]Access-Dez'!F30</f>
        <v>PROGRAMA DE GESTAO E MANUTENCAO DO PODER JUDICIARIO</v>
      </c>
      <c r="F30" s="48" t="str">
        <f>+'[1]Access-Dez'!H30</f>
        <v>ASSISTENCIA MEDICA E ODONTOLOGICA AOS SERVIDORES CIVIS, EMPR</v>
      </c>
      <c r="G30" s="47" t="str">
        <f>IF('[1]Access-Dez'!I30="1","F","S")</f>
        <v>S</v>
      </c>
      <c r="H30" s="47" t="str">
        <f>+'[1]Access-Dez'!J30</f>
        <v>0151</v>
      </c>
      <c r="I30" s="48" t="str">
        <f>+'[1]Access-Dez'!K30</f>
        <v>RECURSOS LIVRES DA SEGURIDADE SOCIAL</v>
      </c>
      <c r="J30" s="47" t="str">
        <f>+'[1]Access-Dez'!L30</f>
        <v>4</v>
      </c>
      <c r="K30" s="52"/>
      <c r="L30" s="52"/>
      <c r="M30" s="52"/>
      <c r="N30" s="50">
        <v>0</v>
      </c>
      <c r="O30" s="52"/>
      <c r="P30" s="52">
        <f>'[1]Access-Dez'!M30-'[1]Access-Dez'!N30</f>
        <v>11990</v>
      </c>
      <c r="Q30" s="52">
        <f>'[1]Access-Dez'!O30</f>
        <v>0</v>
      </c>
      <c r="R30" s="52">
        <f t="shared" si="0"/>
        <v>11990</v>
      </c>
      <c r="S30" s="52">
        <f>'[1]Access-Dez'!P30</f>
        <v>0</v>
      </c>
      <c r="T30" s="53">
        <f t="shared" si="1"/>
        <v>0</v>
      </c>
      <c r="U30" s="52">
        <f>'[1]Access-Dez'!Q30</f>
        <v>0</v>
      </c>
      <c r="V30" s="53">
        <f t="shared" si="2"/>
        <v>0</v>
      </c>
      <c r="W30" s="52">
        <f>'[1]Access-Dez'!R30</f>
        <v>0</v>
      </c>
      <c r="X30" s="53">
        <f t="shared" si="3"/>
        <v>0</v>
      </c>
    </row>
    <row r="31" spans="1:27" ht="30.75" customHeight="1" x14ac:dyDescent="0.2">
      <c r="A31" s="47" t="str">
        <f>+'[1]Access-Dez'!A31</f>
        <v>12101</v>
      </c>
      <c r="B31" s="48" t="str">
        <f>+'[1]Access-Dez'!B31</f>
        <v>JUSTICA FEDERAL DE PRIMEIRO GRAU</v>
      </c>
      <c r="C31" s="47" t="str">
        <f>CONCATENATE('[1]Access-Dez'!C31,".",'[1]Access-Dez'!D31)</f>
        <v>02.301</v>
      </c>
      <c r="D31" s="47" t="str">
        <f>CONCATENATE('[1]Access-Dez'!E31,".",'[1]Access-Dez'!G31)</f>
        <v>0033.2004</v>
      </c>
      <c r="E31" s="48" t="str">
        <f>+'[1]Access-Dez'!F31</f>
        <v>PROGRAMA DE GESTAO E MANUTENCAO DO PODER JUDICIARIO</v>
      </c>
      <c r="F31" s="48" t="str">
        <f>+'[1]Access-Dez'!H31</f>
        <v>ASSISTENCIA MEDICA E ODONTOLOGICA AOS SERVIDORES CIVIS, EMPR</v>
      </c>
      <c r="G31" s="47" t="str">
        <f>IF('[1]Access-Dez'!I31="1","F","S")</f>
        <v>S</v>
      </c>
      <c r="H31" s="47" t="str">
        <f>+'[1]Access-Dez'!J31</f>
        <v>0151</v>
      </c>
      <c r="I31" s="48" t="str">
        <f>+'[1]Access-Dez'!K31</f>
        <v>RECURSOS LIVRES DA SEGURIDADE SOCIAL</v>
      </c>
      <c r="J31" s="47" t="str">
        <f>+'[1]Access-Dez'!L31</f>
        <v>3</v>
      </c>
      <c r="K31" s="52"/>
      <c r="L31" s="52"/>
      <c r="M31" s="52"/>
      <c r="N31" s="50">
        <v>0</v>
      </c>
      <c r="O31" s="52"/>
      <c r="P31" s="52">
        <f>'[1]Access-Dez'!M31-'[1]Access-Dez'!N31</f>
        <v>31603365</v>
      </c>
      <c r="Q31" s="52">
        <f>'[1]Access-Dez'!O31</f>
        <v>0</v>
      </c>
      <c r="R31" s="52">
        <f t="shared" si="0"/>
        <v>31603365</v>
      </c>
      <c r="S31" s="52">
        <f>'[1]Access-Dez'!P31</f>
        <v>27697912.23</v>
      </c>
      <c r="T31" s="53">
        <f t="shared" si="1"/>
        <v>0.87642288186716832</v>
      </c>
      <c r="U31" s="52">
        <f>'[1]Access-Dez'!Q31</f>
        <v>25647912.23</v>
      </c>
      <c r="V31" s="53">
        <f t="shared" si="2"/>
        <v>0.81155637160789684</v>
      </c>
      <c r="W31" s="52">
        <f>'[1]Access-Dez'!R31</f>
        <v>25647912.23</v>
      </c>
      <c r="X31" s="53">
        <f t="shared" si="3"/>
        <v>0.81155637160789684</v>
      </c>
    </row>
    <row r="32" spans="1:27" ht="30.75" customHeight="1" x14ac:dyDescent="0.2">
      <c r="A32" s="47" t="str">
        <f>+'[1]Access-Dez'!A32</f>
        <v>12101</v>
      </c>
      <c r="B32" s="48" t="str">
        <f>+'[1]Access-Dez'!B32</f>
        <v>JUSTICA FEDERAL DE PRIMEIRO GRAU</v>
      </c>
      <c r="C32" s="47" t="str">
        <f>CONCATENATE('[1]Access-Dez'!C32,".",'[1]Access-Dez'!D32)</f>
        <v>02.331</v>
      </c>
      <c r="D32" s="47" t="str">
        <f>CONCATENATE('[1]Access-Dez'!E32,".",'[1]Access-Dez'!G32)</f>
        <v>0033.212B</v>
      </c>
      <c r="E32" s="48" t="str">
        <f>+'[1]Access-Dez'!F32</f>
        <v>PROGRAMA DE GESTAO E MANUTENCAO DO PODER JUDICIARIO</v>
      </c>
      <c r="F32" s="48" t="str">
        <f>+'[1]Access-Dez'!H32</f>
        <v>BENEFICIOS OBRIGATORIOS AOS SERVIDORES CIVIS, EMPREGADOS, MI</v>
      </c>
      <c r="G32" s="47" t="str">
        <f>IF('[1]Access-Dez'!I32="1","F","S")</f>
        <v>F</v>
      </c>
      <c r="H32" s="47" t="str">
        <f>+'[1]Access-Dez'!J32</f>
        <v>0100</v>
      </c>
      <c r="I32" s="48" t="str">
        <f>+'[1]Access-Dez'!K32</f>
        <v>RECURSOS PRIMARIOS DE LIVRE APLICACAO</v>
      </c>
      <c r="J32" s="47" t="str">
        <f>+'[1]Access-Dez'!L32</f>
        <v>3</v>
      </c>
      <c r="K32" s="52"/>
      <c r="L32" s="52"/>
      <c r="M32" s="52"/>
      <c r="N32" s="50">
        <v>0</v>
      </c>
      <c r="O32" s="52"/>
      <c r="P32" s="52">
        <f>'[1]Access-Dez'!M32-'[1]Access-Dez'!N32</f>
        <v>56012346.159999996</v>
      </c>
      <c r="Q32" s="52">
        <f>'[1]Access-Dez'!O32</f>
        <v>0</v>
      </c>
      <c r="R32" s="52">
        <f t="shared" si="0"/>
        <v>56012346.159999996</v>
      </c>
      <c r="S32" s="52">
        <f>'[1]Access-Dez'!P32</f>
        <v>55863186.079999998</v>
      </c>
      <c r="T32" s="53">
        <f t="shared" si="1"/>
        <v>0.99733701424371834</v>
      </c>
      <c r="U32" s="52">
        <f>'[1]Access-Dez'!Q32</f>
        <v>55863186.079999998</v>
      </c>
      <c r="V32" s="53">
        <f t="shared" si="2"/>
        <v>0.99733701424371834</v>
      </c>
      <c r="W32" s="52">
        <f>'[1]Access-Dez'!R32</f>
        <v>55863186.079999998</v>
      </c>
      <c r="X32" s="53">
        <f t="shared" si="3"/>
        <v>0.99733701424371834</v>
      </c>
    </row>
    <row r="33" spans="1:24" ht="30.75" customHeight="1" x14ac:dyDescent="0.2">
      <c r="A33" s="47" t="str">
        <f>+'[1]Access-Dez'!A33</f>
        <v>12101</v>
      </c>
      <c r="B33" s="48" t="str">
        <f>+'[1]Access-Dez'!B33</f>
        <v>JUSTICA FEDERAL DE PRIMEIRO GRAU</v>
      </c>
      <c r="C33" s="47" t="str">
        <f>CONCATENATE('[1]Access-Dez'!C33,".",'[1]Access-Dez'!D33)</f>
        <v>02.846</v>
      </c>
      <c r="D33" s="47" t="str">
        <f>CONCATENATE('[1]Access-Dez'!E33,".",'[1]Access-Dez'!G33)</f>
        <v>0033.09HB</v>
      </c>
      <c r="E33" s="48" t="str">
        <f>+'[1]Access-Dez'!F33</f>
        <v>PROGRAMA DE GESTAO E MANUTENCAO DO PODER JUDICIARIO</v>
      </c>
      <c r="F33" s="48" t="str">
        <f>+'[1]Access-Dez'!H33</f>
        <v>CONTRIBUICAO DA UNIAO, DE SUAS AUTARQUIAS E FUNDACOES PARA O</v>
      </c>
      <c r="G33" s="47" t="str">
        <f>IF('[1]Access-Dez'!I33="1","F","S")</f>
        <v>F</v>
      </c>
      <c r="H33" s="47" t="str">
        <f>+'[1]Access-Dez'!J33</f>
        <v>0100</v>
      </c>
      <c r="I33" s="48" t="str">
        <f>+'[1]Access-Dez'!K33</f>
        <v>RECURSOS PRIMARIOS DE LIVRE APLICACAO</v>
      </c>
      <c r="J33" s="47" t="str">
        <f>+'[1]Access-Dez'!L33</f>
        <v>1</v>
      </c>
      <c r="K33" s="52"/>
      <c r="L33" s="52"/>
      <c r="M33" s="52"/>
      <c r="N33" s="50">
        <v>0</v>
      </c>
      <c r="O33" s="52"/>
      <c r="P33" s="52">
        <f>'[1]Access-Dez'!M33-'[1]Access-Dez'!N33</f>
        <v>228842834.44999999</v>
      </c>
      <c r="Q33" s="52">
        <f>'[1]Access-Dez'!O33</f>
        <v>0</v>
      </c>
      <c r="R33" s="52">
        <f t="shared" si="0"/>
        <v>228842834.44999999</v>
      </c>
      <c r="S33" s="52">
        <f>'[1]Access-Dez'!P33</f>
        <v>228842834.44999999</v>
      </c>
      <c r="T33" s="53">
        <f t="shared" si="1"/>
        <v>1</v>
      </c>
      <c r="U33" s="52">
        <f>'[1]Access-Dez'!Q33</f>
        <v>228748670.55000001</v>
      </c>
      <c r="V33" s="53">
        <f t="shared" si="2"/>
        <v>0.99958852152733435</v>
      </c>
      <c r="W33" s="52">
        <f>'[1]Access-Dez'!R33</f>
        <v>228748670.55000001</v>
      </c>
      <c r="X33" s="53">
        <f t="shared" si="3"/>
        <v>0.99958852152733435</v>
      </c>
    </row>
    <row r="34" spans="1:24" ht="30.75" customHeight="1" x14ac:dyDescent="0.2">
      <c r="A34" s="47" t="str">
        <f>+'[1]Access-Dez'!A34</f>
        <v>12101</v>
      </c>
      <c r="B34" s="48" t="str">
        <f>+'[1]Access-Dez'!B34</f>
        <v>JUSTICA FEDERAL DE PRIMEIRO GRAU</v>
      </c>
      <c r="C34" s="47" t="str">
        <f>CONCATENATE('[1]Access-Dez'!C34,".",'[1]Access-Dez'!D34)</f>
        <v>02.846</v>
      </c>
      <c r="D34" s="47" t="str">
        <f>CONCATENATE('[1]Access-Dez'!E34,".",'[1]Access-Dez'!G34)</f>
        <v>0033.09HB</v>
      </c>
      <c r="E34" s="48" t="str">
        <f>+'[1]Access-Dez'!F34</f>
        <v>PROGRAMA DE GESTAO E MANUTENCAO DO PODER JUDICIARIO</v>
      </c>
      <c r="F34" s="48" t="str">
        <f>+'[1]Access-Dez'!H34</f>
        <v>CONTRIBUICAO DA UNIAO, DE SUAS AUTARQUIAS E FUNDACOES PARA O</v>
      </c>
      <c r="G34" s="47" t="str">
        <f>IF('[1]Access-Dez'!I34="1","F","S")</f>
        <v>F</v>
      </c>
      <c r="H34" s="47" t="str">
        <f>+'[1]Access-Dez'!J34</f>
        <v>0300</v>
      </c>
      <c r="I34" s="48" t="str">
        <f>+'[1]Access-Dez'!K34</f>
        <v>RECURSOS PRIMARIOS DE LIVRE APLICACAO</v>
      </c>
      <c r="J34" s="47" t="str">
        <f>+'[1]Access-Dez'!L34</f>
        <v>1</v>
      </c>
      <c r="K34" s="52"/>
      <c r="L34" s="52"/>
      <c r="M34" s="52"/>
      <c r="N34" s="50">
        <v>0</v>
      </c>
      <c r="O34" s="52"/>
      <c r="P34" s="52">
        <f>'[1]Access-Dez'!M34-'[1]Access-Dez'!N34</f>
        <v>7650132</v>
      </c>
      <c r="Q34" s="52">
        <f>'[1]Access-Dez'!O34</f>
        <v>0</v>
      </c>
      <c r="R34" s="52">
        <f t="shared" si="0"/>
        <v>7650132</v>
      </c>
      <c r="S34" s="52">
        <f>'[1]Access-Dez'!P34</f>
        <v>7650132</v>
      </c>
      <c r="T34" s="53">
        <f t="shared" si="1"/>
        <v>1</v>
      </c>
      <c r="U34" s="52">
        <f>'[1]Access-Dez'!Q34</f>
        <v>7650132</v>
      </c>
      <c r="V34" s="53">
        <f t="shared" si="2"/>
        <v>1</v>
      </c>
      <c r="W34" s="52">
        <f>'[1]Access-Dez'!R34</f>
        <v>7650132</v>
      </c>
      <c r="X34" s="53">
        <f t="shared" si="3"/>
        <v>1</v>
      </c>
    </row>
    <row r="35" spans="1:24" ht="30.75" customHeight="1" x14ac:dyDescent="0.2">
      <c r="A35" s="47" t="str">
        <f>+'[1]Access-Dez'!A35</f>
        <v>12101</v>
      </c>
      <c r="B35" s="48" t="str">
        <f>+'[1]Access-Dez'!B35</f>
        <v>JUSTICA FEDERAL DE PRIMEIRO GRAU</v>
      </c>
      <c r="C35" s="47" t="str">
        <f>CONCATENATE('[1]Access-Dez'!C35,".",'[1]Access-Dez'!D35)</f>
        <v>09.272</v>
      </c>
      <c r="D35" s="47" t="str">
        <f>CONCATENATE('[1]Access-Dez'!E35,".",'[1]Access-Dez'!G35)</f>
        <v>0033.0181</v>
      </c>
      <c r="E35" s="48" t="str">
        <f>+'[1]Access-Dez'!F35</f>
        <v>PROGRAMA DE GESTAO E MANUTENCAO DO PODER JUDICIARIO</v>
      </c>
      <c r="F35" s="48" t="str">
        <f>+'[1]Access-Dez'!H35</f>
        <v>APOSENTADORIAS E PENSOES CIVIS DA UNIAO</v>
      </c>
      <c r="G35" s="47" t="str">
        <f>IF('[1]Access-Dez'!I35="1","F","S")</f>
        <v>S</v>
      </c>
      <c r="H35" s="47" t="str">
        <f>+'[1]Access-Dez'!J35</f>
        <v>0100</v>
      </c>
      <c r="I35" s="48" t="str">
        <f>+'[1]Access-Dez'!K35</f>
        <v>RECURSOS PRIMARIOS DE LIVRE APLICACAO</v>
      </c>
      <c r="J35" s="47" t="str">
        <f>+'[1]Access-Dez'!L35</f>
        <v>1</v>
      </c>
      <c r="K35" s="52"/>
      <c r="L35" s="52"/>
      <c r="M35" s="52"/>
      <c r="N35" s="50">
        <v>0</v>
      </c>
      <c r="O35" s="52"/>
      <c r="P35" s="52">
        <f>'[1]Access-Dez'!M35-'[1]Access-Dez'!N35</f>
        <v>33289282.260000002</v>
      </c>
      <c r="Q35" s="52">
        <f>'[1]Access-Dez'!O35</f>
        <v>0</v>
      </c>
      <c r="R35" s="52">
        <f t="shared" si="0"/>
        <v>33289282.260000002</v>
      </c>
      <c r="S35" s="52">
        <f>'[1]Access-Dez'!P35</f>
        <v>33274369.41</v>
      </c>
      <c r="T35" s="53">
        <f t="shared" si="1"/>
        <v>0.99955202248328678</v>
      </c>
      <c r="U35" s="52">
        <f>'[1]Access-Dez'!Q35</f>
        <v>31059767.440000001</v>
      </c>
      <c r="V35" s="53">
        <f t="shared" si="2"/>
        <v>0.933026047164767</v>
      </c>
      <c r="W35" s="52">
        <f>'[1]Access-Dez'!R35</f>
        <v>29827171.600000001</v>
      </c>
      <c r="X35" s="53">
        <f t="shared" si="3"/>
        <v>0.89599923984663288</v>
      </c>
    </row>
    <row r="36" spans="1:24" ht="30.75" customHeight="1" x14ac:dyDescent="0.2">
      <c r="A36" s="47" t="str">
        <f>+'[1]Access-Dez'!A36</f>
        <v>12101</v>
      </c>
      <c r="B36" s="48" t="str">
        <f>+'[1]Access-Dez'!B36</f>
        <v>JUSTICA FEDERAL DE PRIMEIRO GRAU</v>
      </c>
      <c r="C36" s="47" t="str">
        <f>CONCATENATE('[1]Access-Dez'!C36,".",'[1]Access-Dez'!D36)</f>
        <v>09.272</v>
      </c>
      <c r="D36" s="47" t="str">
        <f>CONCATENATE('[1]Access-Dez'!E36,".",'[1]Access-Dez'!G36)</f>
        <v>0033.0181</v>
      </c>
      <c r="E36" s="48" t="str">
        <f>+'[1]Access-Dez'!F36</f>
        <v>PROGRAMA DE GESTAO E MANUTENCAO DO PODER JUDICIARIO</v>
      </c>
      <c r="F36" s="48" t="str">
        <f>+'[1]Access-Dez'!H36</f>
        <v>APOSENTADORIAS E PENSOES CIVIS DA UNIAO</v>
      </c>
      <c r="G36" s="47" t="str">
        <f>IF('[1]Access-Dez'!I36="1","F","S")</f>
        <v>S</v>
      </c>
      <c r="H36" s="47" t="str">
        <f>+'[1]Access-Dez'!J36</f>
        <v>0156</v>
      </c>
      <c r="I36" s="48" t="str">
        <f>+'[1]Access-Dez'!K36</f>
        <v>CONTRIBUICAO PLANO SEGURIDADE SOCIAL SERVIDOR</v>
      </c>
      <c r="J36" s="47" t="str">
        <f>+'[1]Access-Dez'!L36</f>
        <v>1</v>
      </c>
      <c r="K36" s="52"/>
      <c r="L36" s="52"/>
      <c r="M36" s="52"/>
      <c r="N36" s="50">
        <v>0</v>
      </c>
      <c r="O36" s="52"/>
      <c r="P36" s="52">
        <f>'[1]Access-Dez'!M36-'[1]Access-Dez'!N36</f>
        <v>175599816.19</v>
      </c>
      <c r="Q36" s="52">
        <f>'[1]Access-Dez'!O36</f>
        <v>0</v>
      </c>
      <c r="R36" s="52">
        <f t="shared" si="0"/>
        <v>175599816.19</v>
      </c>
      <c r="S36" s="52">
        <f>'[1]Access-Dez'!P36</f>
        <v>175599380.59</v>
      </c>
      <c r="T36" s="53">
        <f t="shared" si="1"/>
        <v>0.99999751935959025</v>
      </c>
      <c r="U36" s="52">
        <f>'[1]Access-Dez'!Q36</f>
        <v>175599380.59</v>
      </c>
      <c r="V36" s="53">
        <f t="shared" si="2"/>
        <v>0.99999751935959025</v>
      </c>
      <c r="W36" s="52">
        <f>'[1]Access-Dez'!R36</f>
        <v>175599380.59</v>
      </c>
      <c r="X36" s="53">
        <f t="shared" si="3"/>
        <v>0.99999751935959025</v>
      </c>
    </row>
    <row r="37" spans="1:24" ht="30.75" customHeight="1" x14ac:dyDescent="0.2">
      <c r="A37" s="47" t="str">
        <f>+'[1]Access-Dez'!A37</f>
        <v>12101</v>
      </c>
      <c r="B37" s="48" t="str">
        <f>+'[1]Access-Dez'!B37</f>
        <v>JUSTICA FEDERAL DE PRIMEIRO GRAU</v>
      </c>
      <c r="C37" s="47" t="str">
        <f>CONCATENATE('[1]Access-Dez'!C37,".",'[1]Access-Dez'!D37)</f>
        <v>09.272</v>
      </c>
      <c r="D37" s="47" t="str">
        <f>CONCATENATE('[1]Access-Dez'!E37,".",'[1]Access-Dez'!G37)</f>
        <v>0033.0181</v>
      </c>
      <c r="E37" s="48" t="str">
        <f>+'[1]Access-Dez'!F37</f>
        <v>PROGRAMA DE GESTAO E MANUTENCAO DO PODER JUDICIARIO</v>
      </c>
      <c r="F37" s="48" t="str">
        <f>+'[1]Access-Dez'!H37</f>
        <v>APOSENTADORIAS E PENSOES CIVIS DA UNIAO</v>
      </c>
      <c r="G37" s="47" t="str">
        <f>IF('[1]Access-Dez'!I37="1","F","S")</f>
        <v>S</v>
      </c>
      <c r="H37" s="47" t="str">
        <f>+'[1]Access-Dez'!J37</f>
        <v>0169</v>
      </c>
      <c r="I37" s="48" t="str">
        <f>+'[1]Access-Dez'!K37</f>
        <v>CONTRIB.PATRONAL P/PLANO DE SEGURID.SOC.SERV.</v>
      </c>
      <c r="J37" s="47" t="str">
        <f>+'[1]Access-Dez'!L37</f>
        <v>1</v>
      </c>
      <c r="K37" s="52"/>
      <c r="L37" s="52"/>
      <c r="M37" s="52"/>
      <c r="N37" s="50">
        <v>0</v>
      </c>
      <c r="O37" s="52"/>
      <c r="P37" s="52">
        <f>'[1]Access-Dez'!M37-'[1]Access-Dez'!N37</f>
        <v>65760596.740000002</v>
      </c>
      <c r="Q37" s="52">
        <f>'[1]Access-Dez'!O37</f>
        <v>0</v>
      </c>
      <c r="R37" s="52">
        <f t="shared" si="0"/>
        <v>65760596.740000002</v>
      </c>
      <c r="S37" s="52">
        <f>'[1]Access-Dez'!P37</f>
        <v>65744661.350000001</v>
      </c>
      <c r="T37" s="53">
        <f t="shared" si="1"/>
        <v>0.99975767570870733</v>
      </c>
      <c r="U37" s="52">
        <f>'[1]Access-Dez'!Q37</f>
        <v>65744661.350000001</v>
      </c>
      <c r="V37" s="53">
        <f t="shared" si="2"/>
        <v>0.99975767570870733</v>
      </c>
      <c r="W37" s="52">
        <f>'[1]Access-Dez'!R37</f>
        <v>65744661.350000001</v>
      </c>
      <c r="X37" s="53">
        <f t="shared" si="3"/>
        <v>0.99975767570870733</v>
      </c>
    </row>
    <row r="38" spans="1:24" ht="30.75" customHeight="1" x14ac:dyDescent="0.2">
      <c r="A38" s="47" t="str">
        <f>+'[1]Access-Dez'!A38</f>
        <v>17101</v>
      </c>
      <c r="B38" s="48" t="str">
        <f>+'[1]Access-Dez'!B38</f>
        <v>CONSELHO NACIONAL DE JUSTICA</v>
      </c>
      <c r="C38" s="47" t="str">
        <f>CONCATENATE('[1]Access-Dez'!C38,".",'[1]Access-Dez'!D38)</f>
        <v>02.032</v>
      </c>
      <c r="D38" s="47" t="str">
        <f>CONCATENATE('[1]Access-Dez'!E38,".",'[1]Access-Dez'!G38)</f>
        <v>0033.21BH</v>
      </c>
      <c r="E38" s="48" t="str">
        <f>+'[1]Access-Dez'!F38</f>
        <v>PROGRAMA DE GESTAO E MANUTENCAO DO PODER JUDICIARIO</v>
      </c>
      <c r="F38" s="48" t="str">
        <f>+'[1]Access-Dez'!H38</f>
        <v>CONTROLE DA ATUACAO ADMINISTRATIVA E FINANCEIRA DO PODER JUD</v>
      </c>
      <c r="G38" s="47" t="str">
        <f>IF('[1]Access-Dez'!I38="1","F","S")</f>
        <v>F</v>
      </c>
      <c r="H38" s="47" t="str">
        <f>+'[1]Access-Dez'!J38</f>
        <v>0100</v>
      </c>
      <c r="I38" s="48" t="str">
        <f>+'[1]Access-Dez'!K38</f>
        <v>RECURSOS PRIMARIOS DE LIVRE APLICACAO</v>
      </c>
      <c r="J38" s="47" t="str">
        <f>+'[1]Access-Dez'!L38</f>
        <v>3</v>
      </c>
      <c r="K38" s="52"/>
      <c r="L38" s="52"/>
      <c r="M38" s="52"/>
      <c r="N38" s="50">
        <v>0</v>
      </c>
      <c r="O38" s="52"/>
      <c r="P38" s="52">
        <f>'[1]Access-Dez'!M38-'[1]Access-Dez'!N38</f>
        <v>0</v>
      </c>
      <c r="Q38" s="52">
        <f>'[1]Access-Dez'!O38</f>
        <v>999999.96</v>
      </c>
      <c r="R38" s="52">
        <f t="shared" si="0"/>
        <v>999999.96</v>
      </c>
      <c r="S38" s="52">
        <f>'[1]Access-Dez'!P38</f>
        <v>999999.96</v>
      </c>
      <c r="T38" s="53">
        <f t="shared" si="1"/>
        <v>1</v>
      </c>
      <c r="U38" s="52">
        <f>'[1]Access-Dez'!Q38</f>
        <v>999999.96</v>
      </c>
      <c r="V38" s="53">
        <f t="shared" si="2"/>
        <v>1</v>
      </c>
      <c r="W38" s="52">
        <f>'[1]Access-Dez'!R38</f>
        <v>999999.96</v>
      </c>
      <c r="X38" s="53">
        <f t="shared" si="3"/>
        <v>1</v>
      </c>
    </row>
    <row r="39" spans="1:24" ht="30.75" customHeight="1" thickBot="1" x14ac:dyDescent="0.25">
      <c r="A39" s="47" t="str">
        <f>+'[1]Access-Dez'!A39</f>
        <v>71101</v>
      </c>
      <c r="B39" s="48" t="str">
        <f>+'[1]Access-Dez'!B39</f>
        <v>RECURSOS SOB SUPERVISAO DO ME - EFU</v>
      </c>
      <c r="C39" s="47" t="str">
        <f>CONCATENATE('[1]Access-Dez'!C39,".",'[1]Access-Dez'!D39)</f>
        <v>28.845</v>
      </c>
      <c r="D39" s="47" t="str">
        <f>CONCATENATE('[1]Access-Dez'!E39,".",'[1]Access-Dez'!G39)</f>
        <v>0903.00RC</v>
      </c>
      <c r="E39" s="48" t="str">
        <f>+'[1]Access-Dez'!F39</f>
        <v>OPERACOES ESPECIAIS: TRANSFERENCIAS CONSTITUCIONAIS E AS DEC</v>
      </c>
      <c r="F39" s="48" t="str">
        <f>+'[1]Access-Dez'!H39</f>
        <v>ANTECIPACAO DE PAGAMENTO DE HONORARIOS PERICIAIS EM ACOES QU</v>
      </c>
      <c r="G39" s="47" t="str">
        <f>IF('[1]Access-Dez'!I39="1","F","S")</f>
        <v>F</v>
      </c>
      <c r="H39" s="47" t="str">
        <f>+'[1]Access-Dez'!J39</f>
        <v>0100</v>
      </c>
      <c r="I39" s="48" t="str">
        <f>+'[1]Access-Dez'!K39</f>
        <v>RECURSOS PRIMARIOS DE LIVRE APLICACAO</v>
      </c>
      <c r="J39" s="47" t="str">
        <f>+'[1]Access-Dez'!L39</f>
        <v>3</v>
      </c>
      <c r="K39" s="52"/>
      <c r="L39" s="52"/>
      <c r="M39" s="52"/>
      <c r="N39" s="50">
        <v>0</v>
      </c>
      <c r="O39" s="52"/>
      <c r="P39" s="52">
        <f>'[1]Access-Dez'!M39-'[1]Access-Dez'!N39</f>
        <v>37985218</v>
      </c>
      <c r="Q39" s="52">
        <f>'[1]Access-Dez'!O39</f>
        <v>0</v>
      </c>
      <c r="R39" s="52">
        <f t="shared" si="0"/>
        <v>37985218</v>
      </c>
      <c r="S39" s="52">
        <f>'[1]Access-Dez'!P39</f>
        <v>37550094.109999999</v>
      </c>
      <c r="T39" s="53">
        <f t="shared" si="1"/>
        <v>0.98854491528783639</v>
      </c>
      <c r="U39" s="52">
        <f>'[1]Access-Dez'!Q39</f>
        <v>35076073.630000003</v>
      </c>
      <c r="V39" s="53">
        <f t="shared" si="2"/>
        <v>0.92341377716984541</v>
      </c>
      <c r="W39" s="52">
        <f>'[1]Access-Dez'!R39</f>
        <v>35073601.280000001</v>
      </c>
      <c r="X39" s="53">
        <f t="shared" si="3"/>
        <v>0.92334869000883457</v>
      </c>
    </row>
    <row r="40" spans="1:24" ht="30.75" customHeight="1" thickBot="1" x14ac:dyDescent="0.25">
      <c r="A40" s="14" t="s">
        <v>48</v>
      </c>
      <c r="B40" s="58"/>
      <c r="C40" s="58"/>
      <c r="D40" s="58"/>
      <c r="E40" s="58"/>
      <c r="F40" s="58"/>
      <c r="G40" s="58"/>
      <c r="H40" s="58"/>
      <c r="I40" s="58"/>
      <c r="J40" s="15"/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60">
        <f>SUM(P10:P39)</f>
        <v>1917655615.9100001</v>
      </c>
      <c r="Q40" s="60">
        <f>SUM(Q10:Q39)</f>
        <v>999999.96</v>
      </c>
      <c r="R40" s="60">
        <f>SUM(R10:R39)</f>
        <v>1918655615.8700001</v>
      </c>
      <c r="S40" s="60">
        <f>SUM(S10:S39)</f>
        <v>1910962762.8299999</v>
      </c>
      <c r="T40" s="61">
        <f t="shared" si="1"/>
        <v>0.9959904982549399</v>
      </c>
      <c r="U40" s="60">
        <f>SUM(U10:U39)</f>
        <v>1891890924.6800001</v>
      </c>
      <c r="V40" s="61">
        <f t="shared" si="2"/>
        <v>0.98605028908334658</v>
      </c>
      <c r="W40" s="60">
        <f>SUM(W10:W39)</f>
        <v>1887816791.0999997</v>
      </c>
      <c r="X40" s="61">
        <f t="shared" si="3"/>
        <v>0.98392685768361987</v>
      </c>
    </row>
    <row r="41" spans="1:24" ht="12.75" x14ac:dyDescent="0.2">
      <c r="A41" s="2" t="s">
        <v>49</v>
      </c>
      <c r="B41" s="2"/>
      <c r="C41" s="2"/>
      <c r="D41" s="2"/>
      <c r="E41" s="2"/>
      <c r="F41" s="2"/>
      <c r="G41" s="2"/>
      <c r="H41" s="3"/>
      <c r="I41" s="3"/>
      <c r="J41" s="3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2"/>
      <c r="W41" s="4"/>
      <c r="X41" s="2"/>
    </row>
    <row r="42" spans="1:24" ht="12.75" x14ac:dyDescent="0.2">
      <c r="A42" s="2" t="s">
        <v>50</v>
      </c>
      <c r="B42" s="62"/>
      <c r="C42" s="2"/>
      <c r="D42" s="2"/>
      <c r="E42" s="2"/>
      <c r="F42" s="2"/>
      <c r="G42" s="2"/>
      <c r="H42" s="3"/>
      <c r="I42" s="3"/>
      <c r="J42" s="3"/>
      <c r="K42" s="2"/>
      <c r="L42" s="2"/>
      <c r="M42" s="2"/>
      <c r="N42" s="2"/>
      <c r="O42" s="2"/>
      <c r="P42" s="2"/>
      <c r="Q42" s="2"/>
      <c r="R42" s="2"/>
      <c r="S42" s="2"/>
      <c r="T42" s="2"/>
      <c r="U42" s="4"/>
      <c r="V42" s="2"/>
      <c r="W42" s="4"/>
      <c r="X42" s="2"/>
    </row>
  </sheetData>
  <mergeCells count="17">
    <mergeCell ref="A40:J4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2021-01-26T20:39:08Z</dcterms:created>
  <dcterms:modified xsi:type="dcterms:W3CDTF">2021-01-26T20:39:46Z</dcterms:modified>
</cp:coreProperties>
</file>