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n" sheetId="1" r:id="rId1"/>
  </sheets>
  <externalReferences>
    <externalReference r:id="rId2"/>
  </externalReferences>
  <definedNames>
    <definedName name="_xlnm.Print_Area" localSheetId="0">Jun!$A$1:$X$38</definedName>
  </definedNames>
  <calcPr calcId="145621" iterate="1" iterateDelta="1E-4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S10" i="1"/>
  <c r="P10" i="1"/>
  <c r="P3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T34" i="1" l="1"/>
  <c r="X34" i="1"/>
  <c r="X12" i="1"/>
  <c r="T12" i="1"/>
  <c r="V12" i="1"/>
  <c r="X14" i="1"/>
  <c r="T14" i="1"/>
  <c r="V14" i="1"/>
  <c r="X16" i="1"/>
  <c r="T16" i="1"/>
  <c r="V16" i="1"/>
  <c r="X20" i="1"/>
  <c r="T20" i="1"/>
  <c r="V20" i="1"/>
  <c r="X22" i="1"/>
  <c r="T22" i="1"/>
  <c r="V22" i="1"/>
  <c r="X24" i="1"/>
  <c r="T24" i="1"/>
  <c r="V24" i="1"/>
  <c r="X26" i="1"/>
  <c r="T26" i="1"/>
  <c r="V26" i="1"/>
  <c r="X28" i="1"/>
  <c r="T28" i="1"/>
  <c r="V28" i="1"/>
  <c r="X30" i="1"/>
  <c r="T30" i="1"/>
  <c r="V30" i="1"/>
  <c r="X32" i="1"/>
  <c r="T32" i="1"/>
  <c r="V32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V31" i="1"/>
  <c r="X31" i="1"/>
  <c r="T31" i="1"/>
  <c r="V33" i="1"/>
  <c r="X33" i="1"/>
  <c r="T33" i="1"/>
  <c r="X10" i="1"/>
  <c r="T10" i="1"/>
  <c r="R35" i="1"/>
  <c r="V10" i="1"/>
  <c r="X18" i="1"/>
  <c r="T18" i="1"/>
  <c r="V18" i="1"/>
  <c r="U35" i="1"/>
  <c r="S35" i="1"/>
  <c r="X35" i="1" l="1"/>
  <c r="T35" i="1"/>
  <c r="V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<sst xmlns="http://schemas.openxmlformats.org/spreadsheetml/2006/main" count="55" uniqueCount="51">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</sst>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1140397</v>
          </cell>
          <cell r="N10">
            <v>1140397</v>
          </cell>
          <cell r="O10">
            <v>1138315.3799999999</v>
          </cell>
          <cell r="P10">
            <v>1137781.3799999999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5138237</v>
          </cell>
          <cell r="N11">
            <v>2815838.91</v>
          </cell>
          <cell r="O11">
            <v>41409</v>
          </cell>
          <cell r="P11">
            <v>25289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134411485</v>
          </cell>
          <cell r="N12">
            <v>89900839.219999999</v>
          </cell>
          <cell r="O12">
            <v>38112938.579999998</v>
          </cell>
          <cell r="P12">
            <v>32620910.309999999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N13">
            <v>18911578.739999998</v>
          </cell>
          <cell r="O13">
            <v>8031129.5700000003</v>
          </cell>
          <cell r="P13">
            <v>7937986.8200000003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N15">
            <v>17017.14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N17">
            <v>2418.23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1009428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N22">
            <v>71539.600000000006</v>
          </cell>
          <cell r="O22">
            <v>7099.49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564980312.57000005</v>
          </cell>
          <cell r="N24">
            <v>564980312.57000005</v>
          </cell>
          <cell r="O24">
            <v>564838344.99000001</v>
          </cell>
          <cell r="P24">
            <v>561089951.80999994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N25">
            <v>104000</v>
          </cell>
          <cell r="O25">
            <v>49708.25</v>
          </cell>
          <cell r="P25">
            <v>49708.25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N27">
            <v>10750.34</v>
          </cell>
          <cell r="O27">
            <v>7351.7</v>
          </cell>
          <cell r="P27">
            <v>7351.7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N28">
            <v>306.94</v>
          </cell>
          <cell r="O28">
            <v>306.94</v>
          </cell>
          <cell r="P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N29">
            <v>27840816.609999999</v>
          </cell>
          <cell r="O29">
            <v>11828495.279999999</v>
          </cell>
          <cell r="P29">
            <v>11174898.34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57163088.219999999</v>
          </cell>
          <cell r="N30">
            <v>55840706.490000002</v>
          </cell>
          <cell r="O30">
            <v>27555662.390000001</v>
          </cell>
          <cell r="P30">
            <v>27555662.390000001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111932123.95999999</v>
          </cell>
          <cell r="N31">
            <v>111932123.95999999</v>
          </cell>
          <cell r="O31">
            <v>111932123.95999999</v>
          </cell>
          <cell r="P31">
            <v>111932123.95999999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136177491.30000001</v>
          </cell>
          <cell r="N32">
            <v>136177491.30000001</v>
          </cell>
          <cell r="O32">
            <v>136128607.59999999</v>
          </cell>
          <cell r="P32">
            <v>134691740.90000001</v>
          </cell>
        </row>
        <row r="33">
          <cell r="A33" t="str">
            <v>25303</v>
          </cell>
          <cell r="B33" t="str">
            <v>INSTITUTO NACIONAL DO SEGURO SOCIAL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00SA</v>
          </cell>
          <cell r="H33" t="str">
            <v>PAGAMENTO DE HONORARIOS PERICIAIS NAS ACOES EM QUE O INSS FI</v>
          </cell>
          <cell r="I33" t="str">
            <v>2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2246019</v>
          </cell>
          <cell r="N33">
            <v>2246019</v>
          </cell>
          <cell r="O33">
            <v>2234835.3199999998</v>
          </cell>
          <cell r="P33">
            <v>2234657.3199999998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0151</v>
          </cell>
          <cell r="K34" t="str">
            <v>RECURSOS LIVRES DA SEGURIDADE SOCIAL</v>
          </cell>
          <cell r="L34" t="str">
            <v>3</v>
          </cell>
          <cell r="M34">
            <v>14157134</v>
          </cell>
          <cell r="N34">
            <v>14157134</v>
          </cell>
          <cell r="O34">
            <v>14134702.92</v>
          </cell>
          <cell r="P34">
            <v>14134524.92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85" zoomScaleNormal="9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" customWidth="1"/>
    <col min="17" max="17" width="11.42578125" customWidth="1"/>
    <col min="18" max="18" width="16.28515625" customWidth="1"/>
    <col min="19" max="19" width="15.85546875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44348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0033.4224</v>
      </c>
      <c r="E10" s="38" t="str">
        <f>+'[1]Access-Jun'!F10</f>
        <v>PROGRAMA DE GESTAO E MANUTENCAO DO PODER JUDICIARIO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PRIMARIOS DE LIVRE APLICACAO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1140397</v>
      </c>
      <c r="Q10" s="45"/>
      <c r="R10" s="45">
        <f>N10-O10+P10+Q10</f>
        <v>1140397</v>
      </c>
      <c r="S10" s="45">
        <f>'[1]Access-Jun'!N10</f>
        <v>1140397</v>
      </c>
      <c r="T10" s="46">
        <f>IF(R10&gt;0,S10/R10,0)</f>
        <v>1</v>
      </c>
      <c r="U10" s="45">
        <f>'[1]Access-Jun'!O10</f>
        <v>1138315.3799999999</v>
      </c>
      <c r="V10" s="46">
        <f>IF(R10&gt;0,U10/R10,0)</f>
        <v>0.99817465321287224</v>
      </c>
      <c r="W10" s="45">
        <f>'[1]Access-Jun'!P10</f>
        <v>1137781.3799999999</v>
      </c>
      <c r="X10" s="46">
        <f>IF(R10&gt;0,W10/R10,0)</f>
        <v>0.99770639522902982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0033.4257</v>
      </c>
      <c r="E11" s="48" t="str">
        <f>+'[1]Access-Jun'!F11</f>
        <v>PROGRAMA DE GESTAO E MANUTENCAO DO PODER JUDICIARIO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PRIMARIOS DE LIVRE APLICACAO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5138237</v>
      </c>
      <c r="Q11" s="52"/>
      <c r="R11" s="52">
        <f t="shared" ref="R11:R34" si="0">N11-O11+P11+Q11</f>
        <v>5138237</v>
      </c>
      <c r="S11" s="52">
        <f>'[1]Access-Jun'!N11</f>
        <v>2815838.91</v>
      </c>
      <c r="T11" s="53">
        <f t="shared" ref="T11:T35" si="1">IF(R11&gt;0,S11/R11,0)</f>
        <v>0.548016549256097</v>
      </c>
      <c r="U11" s="52">
        <f>'[1]Access-Jun'!O11</f>
        <v>41409</v>
      </c>
      <c r="V11" s="53">
        <f t="shared" ref="V11:V35" si="2">IF(R11&gt;0,U11/R11,0)</f>
        <v>8.0589898831058202E-3</v>
      </c>
      <c r="W11" s="52">
        <f>'[1]Access-Jun'!P11</f>
        <v>25289</v>
      </c>
      <c r="X11" s="53">
        <f t="shared" ref="X11:X35" si="3">IF(R11&gt;0,W11/R11,0)</f>
        <v>4.921727043731147E-3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0033.4257</v>
      </c>
      <c r="E12" s="48" t="str">
        <f>+'[1]Access-Jun'!F12</f>
        <v>PROGRAMA DE GESTAO E MANUTENCAO DO PODER JUDICIARIO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PRIMARIOS DE LIVRE APLICACAO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134411485</v>
      </c>
      <c r="Q12" s="52"/>
      <c r="R12" s="52">
        <f t="shared" si="0"/>
        <v>134411485</v>
      </c>
      <c r="S12" s="52">
        <f>'[1]Access-Jun'!N12</f>
        <v>89900839.219999999</v>
      </c>
      <c r="T12" s="53">
        <f t="shared" si="1"/>
        <v>0.66884789807954281</v>
      </c>
      <c r="U12" s="52">
        <f>'[1]Access-Jun'!O12</f>
        <v>38112938.579999998</v>
      </c>
      <c r="V12" s="53">
        <f t="shared" si="2"/>
        <v>0.28355418125169884</v>
      </c>
      <c r="W12" s="52">
        <f>'[1]Access-Jun'!P12</f>
        <v>32620910.309999999</v>
      </c>
      <c r="X12" s="53">
        <f t="shared" si="3"/>
        <v>0.24269436730053237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0033.4257</v>
      </c>
      <c r="E13" s="48" t="str">
        <f>+'[1]Access-Jun'!F13</f>
        <v>PROGRAMA DE GESTAO E MANUTENCAO DO PODER JUDICIARIO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JUDICIAIS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21283069</v>
      </c>
      <c r="Q13" s="52"/>
      <c r="R13" s="52">
        <f t="shared" si="0"/>
        <v>21283069</v>
      </c>
      <c r="S13" s="52">
        <f>'[1]Access-Jun'!N13</f>
        <v>18911578.739999998</v>
      </c>
      <c r="T13" s="53">
        <f t="shared" si="1"/>
        <v>0.88857385840359759</v>
      </c>
      <c r="U13" s="52">
        <f>'[1]Access-Jun'!O13</f>
        <v>8031129.5700000003</v>
      </c>
      <c r="V13" s="53">
        <f t="shared" si="2"/>
        <v>0.37734828421596528</v>
      </c>
      <c r="W13" s="52">
        <f>'[1]Access-Jun'!P13</f>
        <v>7937986.8200000003</v>
      </c>
      <c r="X13" s="53">
        <f t="shared" si="3"/>
        <v>0.3729719064482665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02.122</v>
      </c>
      <c r="D14" s="47" t="str">
        <f>CONCATENATE('[1]Access-Jun'!E14,".",'[1]Access-Jun'!G14)</f>
        <v>0033.11RQ</v>
      </c>
      <c r="E14" s="48" t="str">
        <f>+'[1]Access-Jun'!F14</f>
        <v>PROGRAMA DE GESTAO E MANUTENCAO DO PODER JUDICIARIO</v>
      </c>
      <c r="F14" s="48" t="str">
        <f>+'[1]Access-Jun'!H14</f>
        <v>REFORMA DO FORUM DAS EXECUCOES FISCAIS - SP</v>
      </c>
      <c r="G14" s="47" t="str">
        <f>IF('[1]Access-Jun'!I14="1","F","S")</f>
        <v>F</v>
      </c>
      <c r="H14" s="47" t="str">
        <f>+'[1]Access-Jun'!J14</f>
        <v>0100</v>
      </c>
      <c r="I14" s="48" t="str">
        <f>+'[1]Access-Jun'!K14</f>
        <v>RECURSOS PRIMARIOS DE LIVRE APLICACAO</v>
      </c>
      <c r="J14" s="47" t="str">
        <f>+'[1]Access-Jun'!L14</f>
        <v>4</v>
      </c>
      <c r="K14" s="52"/>
      <c r="L14" s="52"/>
      <c r="M14" s="52"/>
      <c r="N14" s="50">
        <v>0</v>
      </c>
      <c r="O14" s="52"/>
      <c r="P14" s="52">
        <f>'[1]Access-Jun'!M14</f>
        <v>1100000</v>
      </c>
      <c r="Q14" s="52"/>
      <c r="R14" s="52">
        <f t="shared" si="0"/>
        <v>1100000</v>
      </c>
      <c r="S14" s="52">
        <f>'[1]Access-Jun'!N14</f>
        <v>0</v>
      </c>
      <c r="T14" s="53">
        <f t="shared" si="1"/>
        <v>0</v>
      </c>
      <c r="U14" s="52">
        <f>'[1]Access-Jun'!O14</f>
        <v>0</v>
      </c>
      <c r="V14" s="53">
        <f t="shared" si="2"/>
        <v>0</v>
      </c>
      <c r="W14" s="52">
        <f>'[1]Access-Jun'!P14</f>
        <v>0</v>
      </c>
      <c r="X14" s="53">
        <f t="shared" si="3"/>
        <v>0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0033.12S9</v>
      </c>
      <c r="E15" s="48" t="str">
        <f>+'[1]Access-Jun'!F15</f>
        <v>PROGRAMA DE GESTAO E MANUTENCAO DO PODER JUDICIARIO</v>
      </c>
      <c r="F15" s="48" t="str">
        <f>+'[1]Access-Jun'!H15</f>
        <v>REFORMA DO FORUM FEDERAL CRIMINAL E PREVIDENCIARIO DE SAO PA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PRIMARIOS DE LIVRE APLICACAO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'[1]Access-Jun'!M15</f>
        <v>2000000</v>
      </c>
      <c r="Q15" s="52"/>
      <c r="R15" s="52">
        <f t="shared" si="0"/>
        <v>2000000</v>
      </c>
      <c r="S15" s="52">
        <f>'[1]Access-Jun'!N15</f>
        <v>17017.14</v>
      </c>
      <c r="T15" s="53">
        <f t="shared" si="1"/>
        <v>8.50857E-3</v>
      </c>
      <c r="U15" s="52">
        <f>'[1]Access-Jun'!O15</f>
        <v>0</v>
      </c>
      <c r="V15" s="53">
        <f t="shared" si="2"/>
        <v>0</v>
      </c>
      <c r="W15" s="52">
        <f>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0033.13FR</v>
      </c>
      <c r="E16" s="48" t="str">
        <f>+'[1]Access-Jun'!F16</f>
        <v>PROGRAMA DE GESTAO E MANUTENCAO DO PODER JUDICIARIO</v>
      </c>
      <c r="F16" s="48" t="str">
        <f>+'[1]Access-Jun'!H16</f>
        <v>REFORMA DO FORUM FEDERAL DE RIBEIRAO PRETO - SP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PRIMARIOS DE LIVRE APLICACAO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1160000</v>
      </c>
      <c r="Q16" s="52"/>
      <c r="R16" s="52">
        <f t="shared" si="0"/>
        <v>1160000</v>
      </c>
      <c r="S16" s="52">
        <f>'[1]Access-Jun'!N16</f>
        <v>0</v>
      </c>
      <c r="T16" s="53">
        <f t="shared" si="1"/>
        <v>0</v>
      </c>
      <c r="U16" s="52">
        <f>'[1]Access-Jun'!O16</f>
        <v>0</v>
      </c>
      <c r="V16" s="53">
        <f t="shared" si="2"/>
        <v>0</v>
      </c>
      <c r="W16" s="52">
        <f>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0033.14YN</v>
      </c>
      <c r="E17" s="48" t="str">
        <f>+'[1]Access-Jun'!F17</f>
        <v>PROGRAMA DE GESTAO E MANUTENCAO DO PODER JUDICIARIO</v>
      </c>
      <c r="F17" s="48" t="str">
        <f>+'[1]Access-Jun'!H17</f>
        <v>REFORMA DO FORUM FEDERAL CIVEL DE SAO PAULO - SP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PRIMARIOS DE LIVRE APLICACAO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223073</v>
      </c>
      <c r="Q17" s="52"/>
      <c r="R17" s="52">
        <f t="shared" si="0"/>
        <v>223073</v>
      </c>
      <c r="S17" s="52">
        <f>'[1]Access-Jun'!N17</f>
        <v>2418.23</v>
      </c>
      <c r="T17" s="53">
        <f t="shared" si="1"/>
        <v>1.0840532023149373E-2</v>
      </c>
      <c r="U17" s="52">
        <f>'[1]Access-Jun'!O17</f>
        <v>0</v>
      </c>
      <c r="V17" s="53">
        <f t="shared" si="2"/>
        <v>0</v>
      </c>
      <c r="W17" s="52">
        <f>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0033.14YO</v>
      </c>
      <c r="E18" s="48" t="str">
        <f>+'[1]Access-Jun'!F18</f>
        <v>PROGRAMA DE GESTAO E MANUTENCAO DO PODER JUDICIARIO</v>
      </c>
      <c r="F18" s="48" t="str">
        <f>+'[1]Access-Jun'!H18</f>
        <v>REFORMA DA SEDE ADMINISTRATIVA DA JUSTICA FEDERAL DE SAO PAU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PRIMARIOS DE LIVRE APLICACAO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577000</v>
      </c>
      <c r="Q18" s="52"/>
      <c r="R18" s="52">
        <f t="shared" si="0"/>
        <v>577000</v>
      </c>
      <c r="S18" s="52">
        <f>'[1]Access-Jun'!N18</f>
        <v>0</v>
      </c>
      <c r="T18" s="53">
        <f t="shared" si="1"/>
        <v>0</v>
      </c>
      <c r="U18" s="52">
        <f>'[1]Access-Jun'!O18</f>
        <v>0</v>
      </c>
      <c r="V18" s="53">
        <f t="shared" si="2"/>
        <v>0</v>
      </c>
      <c r="W18" s="52">
        <f>'[1]Access-Jun'!P18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0033.158T</v>
      </c>
      <c r="E19" s="48" t="str">
        <f>+'[1]Access-Jun'!F19</f>
        <v>PROGRAMA DE GESTAO E MANUTENCAO DO PODER JUDICIARIO</v>
      </c>
      <c r="F19" s="48" t="str">
        <f>+'[1]Access-Jun'!H19</f>
        <v>REFORMA DO JUIZADO ESPECIAL FEDERAL DE SAO PAULO - SP - 2. E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PRIMARIOS DE LIVRE APLICACAO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1009428</v>
      </c>
      <c r="Q19" s="52"/>
      <c r="R19" s="52">
        <f t="shared" si="0"/>
        <v>1009428</v>
      </c>
      <c r="S19" s="52">
        <f>'[1]Access-Jun'!N19</f>
        <v>0</v>
      </c>
      <c r="T19" s="53">
        <f t="shared" si="1"/>
        <v>0</v>
      </c>
      <c r="U19" s="52">
        <f>'[1]Access-Jun'!O19</f>
        <v>0</v>
      </c>
      <c r="V19" s="53">
        <f t="shared" si="2"/>
        <v>0</v>
      </c>
      <c r="W19" s="52">
        <f>'[1]Access-Jun'!P19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0033.15FZ</v>
      </c>
      <c r="E20" s="48" t="str">
        <f>+'[1]Access-Jun'!F20</f>
        <v>PROGRAMA DE GESTAO E MANUTENCAO DO PODER JUDICIARIO</v>
      </c>
      <c r="F20" s="48" t="str">
        <f>+'[1]Access-Jun'!H20</f>
        <v>REFORMA DO FORUM FEDERAL DE PRESIDENTE PRUDENTE - SP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PRIMARIOS DE LIVRE APLICACAO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230000</v>
      </c>
      <c r="Q20" s="52"/>
      <c r="R20" s="52">
        <f t="shared" si="0"/>
        <v>230000</v>
      </c>
      <c r="S20" s="52">
        <f>'[1]Access-Jun'!N20</f>
        <v>0</v>
      </c>
      <c r="T20" s="53">
        <f t="shared" si="1"/>
        <v>0</v>
      </c>
      <c r="U20" s="52">
        <f>'[1]Access-Jun'!O20</f>
        <v>0</v>
      </c>
      <c r="V20" s="53">
        <f t="shared" si="2"/>
        <v>0</v>
      </c>
      <c r="W20" s="52">
        <f>'[1]Access-Jun'!P20</f>
        <v>0</v>
      </c>
      <c r="X20" s="53">
        <f t="shared" si="3"/>
        <v>0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0033.15NX</v>
      </c>
      <c r="E21" s="48" t="str">
        <f>+'[1]Access-Jun'!F21</f>
        <v>PROGRAMA DE GESTAO E MANUTENCAO DO PODER JUDICIARIO</v>
      </c>
      <c r="F21" s="48" t="str">
        <f>+'[1]Access-Jun'!H21</f>
        <v>REFORMA DO FORUM FEDERAL DE SANTOS - SP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PRIMARIOS DE LIVRE APLICACAO</v>
      </c>
      <c r="J21" s="47" t="str">
        <f>+'[1]Access-Jun'!L21</f>
        <v>4</v>
      </c>
      <c r="K21" s="52"/>
      <c r="L21" s="52"/>
      <c r="M21" s="52"/>
      <c r="N21" s="50">
        <v>0</v>
      </c>
      <c r="O21" s="52"/>
      <c r="P21" s="52">
        <f>'[1]Access-Jun'!M21</f>
        <v>500000</v>
      </c>
      <c r="Q21" s="52"/>
      <c r="R21" s="52">
        <f t="shared" si="0"/>
        <v>500000</v>
      </c>
      <c r="S21" s="52">
        <f>'[1]Access-Jun'!N21</f>
        <v>0</v>
      </c>
      <c r="T21" s="53">
        <f t="shared" si="1"/>
        <v>0</v>
      </c>
      <c r="U21" s="52">
        <f>'[1]Access-Jun'!O21</f>
        <v>0</v>
      </c>
      <c r="V21" s="53">
        <f t="shared" si="2"/>
        <v>0</v>
      </c>
      <c r="W21" s="52">
        <f>'[1]Access-Jun'!P21</f>
        <v>0</v>
      </c>
      <c r="X21" s="53">
        <f t="shared" si="3"/>
        <v>0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0033.15QA</v>
      </c>
      <c r="E22" s="48" t="str">
        <f>+'[1]Access-Jun'!F22</f>
        <v>PROGRAMA DE GESTAO E MANUTENCAO DO PODER JUDICIARIO</v>
      </c>
      <c r="F22" s="48" t="str">
        <f>+'[1]Access-Jun'!H22</f>
        <v>REFORMA DO FORUM FEDERAL DE BARUERI - SP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PRIMARIOS DE LIVRE APLICACAO</v>
      </c>
      <c r="J22" s="47" t="str">
        <f>+'[1]Access-Jun'!L22</f>
        <v>4</v>
      </c>
      <c r="K22" s="52"/>
      <c r="L22" s="52"/>
      <c r="M22" s="52"/>
      <c r="N22" s="50">
        <v>0</v>
      </c>
      <c r="O22" s="52"/>
      <c r="P22" s="52">
        <f>'[1]Access-Jun'!M22</f>
        <v>1009596</v>
      </c>
      <c r="Q22" s="52"/>
      <c r="R22" s="52">
        <f t="shared" si="0"/>
        <v>1009596</v>
      </c>
      <c r="S22" s="52">
        <f>'[1]Access-Jun'!N22</f>
        <v>71539.600000000006</v>
      </c>
      <c r="T22" s="53">
        <f t="shared" si="1"/>
        <v>7.0859630981105315E-2</v>
      </c>
      <c r="U22" s="52">
        <f>'[1]Access-Jun'!O22</f>
        <v>7099.49</v>
      </c>
      <c r="V22" s="53">
        <f t="shared" si="2"/>
        <v>7.0320108241316327E-3</v>
      </c>
      <c r="W22" s="52">
        <f>'[1]Access-Jun'!P22</f>
        <v>0</v>
      </c>
      <c r="X22" s="53">
        <f t="shared" si="3"/>
        <v>0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02.122</v>
      </c>
      <c r="D23" s="47" t="str">
        <f>CONCATENATE('[1]Access-Jun'!E23,".",'[1]Access-Jun'!G23)</f>
        <v>0033.15TO</v>
      </c>
      <c r="E23" s="48" t="str">
        <f>+'[1]Access-Jun'!F23</f>
        <v>PROGRAMA DE GESTAO E MANUTENCAO DO PODER JUDICIARIO</v>
      </c>
      <c r="F23" s="48" t="str">
        <f>+'[1]Access-Jun'!H23</f>
        <v>REFORMA DO ANEXO ADMINISTRATIVO PRESIDENTE WILSON DE SAO PAU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PRIMARIOS DE LIVRE APLICACAO</v>
      </c>
      <c r="J23" s="47" t="str">
        <f>+'[1]Access-Jun'!L23</f>
        <v>4</v>
      </c>
      <c r="K23" s="52"/>
      <c r="L23" s="52"/>
      <c r="M23" s="52"/>
      <c r="N23" s="50">
        <v>0</v>
      </c>
      <c r="O23" s="52"/>
      <c r="P23" s="52">
        <f>'[1]Access-Jun'!M23</f>
        <v>1917770</v>
      </c>
      <c r="Q23" s="52"/>
      <c r="R23" s="52">
        <f t="shared" si="0"/>
        <v>1917770</v>
      </c>
      <c r="S23" s="52">
        <f>'[1]Access-Jun'!N23</f>
        <v>0</v>
      </c>
      <c r="T23" s="53">
        <f t="shared" si="1"/>
        <v>0</v>
      </c>
      <c r="U23" s="52">
        <f>'[1]Access-Jun'!O23</f>
        <v>0</v>
      </c>
      <c r="V23" s="53">
        <f t="shared" si="2"/>
        <v>0</v>
      </c>
      <c r="W23" s="52">
        <f>'[1]Access-Jun'!P23</f>
        <v>0</v>
      </c>
      <c r="X23" s="53">
        <f t="shared" si="3"/>
        <v>0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02.122</v>
      </c>
      <c r="D24" s="47" t="str">
        <f>CONCATENATE('[1]Access-Jun'!E24,".",'[1]Access-Jun'!G24)</f>
        <v>0033.20TP</v>
      </c>
      <c r="E24" s="48" t="str">
        <f>+'[1]Access-Jun'!F24</f>
        <v>PROGRAMA DE GESTAO E MANUTENCAO DO PODER JUDICIARIO</v>
      </c>
      <c r="F24" s="48" t="str">
        <f>+'[1]Access-Jun'!H24</f>
        <v>ATIVOS CIVIS DA UNIAO</v>
      </c>
      <c r="G24" s="47" t="str">
        <f>IF('[1]Access-Jun'!I24="1","F","S")</f>
        <v>F</v>
      </c>
      <c r="H24" s="47" t="str">
        <f>+'[1]Access-Jun'!J24</f>
        <v>0100</v>
      </c>
      <c r="I24" s="48" t="str">
        <f>+'[1]Access-Jun'!K24</f>
        <v>RECURSOS PRIMARIOS DE LIVRE APLICACAO</v>
      </c>
      <c r="J24" s="47" t="str">
        <f>+'[1]Access-Jun'!L24</f>
        <v>1</v>
      </c>
      <c r="K24" s="52"/>
      <c r="L24" s="52"/>
      <c r="M24" s="52"/>
      <c r="N24" s="50">
        <v>0</v>
      </c>
      <c r="O24" s="52"/>
      <c r="P24" s="52">
        <f>'[1]Access-Jun'!M24</f>
        <v>564980312.57000005</v>
      </c>
      <c r="Q24" s="52"/>
      <c r="R24" s="52">
        <f t="shared" si="0"/>
        <v>564980312.57000005</v>
      </c>
      <c r="S24" s="52">
        <f>'[1]Access-Jun'!N24</f>
        <v>564980312.57000005</v>
      </c>
      <c r="T24" s="53">
        <f t="shared" si="1"/>
        <v>1</v>
      </c>
      <c r="U24" s="52">
        <f>'[1]Access-Jun'!O24</f>
        <v>564838344.99000001</v>
      </c>
      <c r="V24" s="53">
        <f t="shared" si="2"/>
        <v>0.99974872119109026</v>
      </c>
      <c r="W24" s="52">
        <f>'[1]Access-Jun'!P24</f>
        <v>561089951.80999994</v>
      </c>
      <c r="X24" s="53">
        <f t="shared" si="3"/>
        <v>0.9931141657975594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02.122</v>
      </c>
      <c r="D25" s="47" t="str">
        <f>CONCATENATE('[1]Access-Jun'!E25,".",'[1]Access-Jun'!G25)</f>
        <v>0033.216H</v>
      </c>
      <c r="E25" s="48" t="str">
        <f>+'[1]Access-Jun'!F25</f>
        <v>PROGRAMA DE GESTAO E MANUTENCAO DO PODER JUDICIARIO</v>
      </c>
      <c r="F25" s="48" t="str">
        <f>+'[1]Access-Jun'!H25</f>
        <v>AJUDA DE CUSTO PARA MORADIA OU AUXILIO-MORADIA A AGENTES PUB</v>
      </c>
      <c r="G25" s="47" t="str">
        <f>IF('[1]Access-Jun'!I25="1","F","S")</f>
        <v>F</v>
      </c>
      <c r="H25" s="47" t="str">
        <f>+'[1]Access-Jun'!J25</f>
        <v>0100</v>
      </c>
      <c r="I25" s="48" t="str">
        <f>+'[1]Access-Jun'!K25</f>
        <v>RECURSOS PRIMARIOS DE LIVRE APLICACAO</v>
      </c>
      <c r="J25" s="47" t="str">
        <f>+'[1]Access-Jun'!L25</f>
        <v>3</v>
      </c>
      <c r="K25" s="52"/>
      <c r="L25" s="52"/>
      <c r="M25" s="52"/>
      <c r="N25" s="50">
        <v>0</v>
      </c>
      <c r="O25" s="52"/>
      <c r="P25" s="52">
        <f>'[1]Access-Jun'!M25</f>
        <v>164000</v>
      </c>
      <c r="Q25" s="52"/>
      <c r="R25" s="52">
        <f t="shared" si="0"/>
        <v>164000</v>
      </c>
      <c r="S25" s="52">
        <f>'[1]Access-Jun'!N25</f>
        <v>104000</v>
      </c>
      <c r="T25" s="53">
        <f t="shared" si="1"/>
        <v>0.63414634146341464</v>
      </c>
      <c r="U25" s="52">
        <f>'[1]Access-Jun'!O25</f>
        <v>49708.25</v>
      </c>
      <c r="V25" s="53">
        <f t="shared" si="2"/>
        <v>0.30309908536585367</v>
      </c>
      <c r="W25" s="52">
        <f>'[1]Access-Jun'!P25</f>
        <v>49708.25</v>
      </c>
      <c r="X25" s="53">
        <f t="shared" si="3"/>
        <v>0.30309908536585367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02.131</v>
      </c>
      <c r="D26" s="47" t="str">
        <f>CONCATENATE('[1]Access-Jun'!E26,".",'[1]Access-Jun'!G26)</f>
        <v>0033.219I</v>
      </c>
      <c r="E26" s="48" t="str">
        <f>+'[1]Access-Jun'!F26</f>
        <v>PROGRAMA DE GESTAO E MANUTENCAO DO PODER JUDICIARIO</v>
      </c>
      <c r="F26" s="48" t="str">
        <f>+'[1]Access-Jun'!H26</f>
        <v>PUBLICIDADE INSTITUCIONAL E DE UTILIDADE PUBLICA</v>
      </c>
      <c r="G26" s="47" t="str">
        <f>IF('[1]Access-Jun'!I26="1","F","S")</f>
        <v>F</v>
      </c>
      <c r="H26" s="47" t="str">
        <f>+'[1]Access-Jun'!J26</f>
        <v>0100</v>
      </c>
      <c r="I26" s="48" t="str">
        <f>+'[1]Access-Jun'!K26</f>
        <v>RECURSOS PRIMARIOS DE LIVRE APLICACAO</v>
      </c>
      <c r="J26" s="47" t="str">
        <f>+'[1]Access-Jun'!L26</f>
        <v>4</v>
      </c>
      <c r="K26" s="52"/>
      <c r="L26" s="52"/>
      <c r="M26" s="52"/>
      <c r="N26" s="50">
        <v>0</v>
      </c>
      <c r="O26" s="52"/>
      <c r="P26" s="52">
        <f>'[1]Access-Jun'!M26</f>
        <v>20000</v>
      </c>
      <c r="Q26" s="52"/>
      <c r="R26" s="52">
        <f t="shared" si="0"/>
        <v>20000</v>
      </c>
      <c r="S26" s="52">
        <f>'[1]Access-Jun'!N26</f>
        <v>0</v>
      </c>
      <c r="T26" s="53">
        <f t="shared" si="1"/>
        <v>0</v>
      </c>
      <c r="U26" s="52">
        <f>'[1]Access-Jun'!O26</f>
        <v>0</v>
      </c>
      <c r="V26" s="53">
        <f t="shared" si="2"/>
        <v>0</v>
      </c>
      <c r="W26" s="52">
        <f>'[1]Access-Jun'!P26</f>
        <v>0</v>
      </c>
      <c r="X26" s="53">
        <f t="shared" si="3"/>
        <v>0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02.131</v>
      </c>
      <c r="D27" s="47" t="str">
        <f>CONCATENATE('[1]Access-Jun'!E27,".",'[1]Access-Jun'!G27)</f>
        <v>0033.219I</v>
      </c>
      <c r="E27" s="48" t="str">
        <f>+'[1]Access-Jun'!F27</f>
        <v>PROGRAMA DE GESTAO E MANUTENCAO DO PODER JUDICIARIO</v>
      </c>
      <c r="F27" s="48" t="str">
        <f>+'[1]Access-Jun'!H27</f>
        <v>PUBLICIDADE INSTITUCIONAL E DE UTILIDADE PUBLICA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PRIMARIOS DE LIVRE APLICACAO</v>
      </c>
      <c r="J27" s="47" t="str">
        <f>+'[1]Access-Jun'!L27</f>
        <v>3</v>
      </c>
      <c r="K27" s="52"/>
      <c r="L27" s="52"/>
      <c r="M27" s="52"/>
      <c r="N27" s="50">
        <v>0</v>
      </c>
      <c r="O27" s="52"/>
      <c r="P27" s="52">
        <f>'[1]Access-Jun'!M27</f>
        <v>20000</v>
      </c>
      <c r="Q27" s="52"/>
      <c r="R27" s="52">
        <f t="shared" si="0"/>
        <v>20000</v>
      </c>
      <c r="S27" s="52">
        <f>'[1]Access-Jun'!N27</f>
        <v>10750.34</v>
      </c>
      <c r="T27" s="53">
        <f t="shared" si="1"/>
        <v>0.53751700000000002</v>
      </c>
      <c r="U27" s="52">
        <f>'[1]Access-Jun'!O27</f>
        <v>7351.7</v>
      </c>
      <c r="V27" s="53">
        <f t="shared" si="2"/>
        <v>0.367585</v>
      </c>
      <c r="W27" s="52">
        <f>'[1]Access-Jun'!P27</f>
        <v>7351.7</v>
      </c>
      <c r="X27" s="53">
        <f t="shared" si="3"/>
        <v>0.367585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02.301</v>
      </c>
      <c r="D28" s="47" t="str">
        <f>CONCATENATE('[1]Access-Jun'!E28,".",'[1]Access-Jun'!G28)</f>
        <v>0033.2004</v>
      </c>
      <c r="E28" s="48" t="str">
        <f>+'[1]Access-Jun'!F28</f>
        <v>PROGRAMA DE GESTAO E MANUTENCAO DO PODER JUDICIARIO</v>
      </c>
      <c r="F28" s="48" t="str">
        <f>+'[1]Access-Jun'!H28</f>
        <v>ASSISTENCIA MEDICA E ODONTOLOGICA AOS SERVIDORES CIVIS, EMPR</v>
      </c>
      <c r="G28" s="47" t="str">
        <f>IF('[1]Access-Jun'!I28="1","F","S")</f>
        <v>S</v>
      </c>
      <c r="H28" s="47" t="str">
        <f>+'[1]Access-Jun'!J28</f>
        <v>0151</v>
      </c>
      <c r="I28" s="48" t="str">
        <f>+'[1]Access-Jun'!K28</f>
        <v>RECURSOS LIVRES DA SEGURIDADE SOCIAL</v>
      </c>
      <c r="J28" s="47" t="str">
        <f>+'[1]Access-Jun'!L28</f>
        <v>4</v>
      </c>
      <c r="K28" s="52"/>
      <c r="L28" s="52"/>
      <c r="M28" s="52"/>
      <c r="N28" s="50">
        <v>0</v>
      </c>
      <c r="O28" s="52"/>
      <c r="P28" s="52">
        <f>'[1]Access-Jun'!M28</f>
        <v>6700</v>
      </c>
      <c r="Q28" s="52"/>
      <c r="R28" s="52">
        <f t="shared" si="0"/>
        <v>6700</v>
      </c>
      <c r="S28" s="52">
        <f>'[1]Access-Jun'!N28</f>
        <v>306.94</v>
      </c>
      <c r="T28" s="53">
        <f t="shared" si="1"/>
        <v>4.5811940298507464E-2</v>
      </c>
      <c r="U28" s="52">
        <f>'[1]Access-Jun'!O28</f>
        <v>306.94</v>
      </c>
      <c r="V28" s="53">
        <f t="shared" si="2"/>
        <v>4.5811940298507464E-2</v>
      </c>
      <c r="W28" s="52">
        <f>'[1]Access-Jun'!P28</f>
        <v>306.94</v>
      </c>
      <c r="X28" s="53">
        <f t="shared" si="3"/>
        <v>4.5811940298507464E-2</v>
      </c>
    </row>
    <row r="29" spans="1:24" ht="30.75" customHeight="1" x14ac:dyDescent="0.2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02.301</v>
      </c>
      <c r="D29" s="47" t="str">
        <f>CONCATENATE('[1]Access-Jun'!E29,".",'[1]Access-Jun'!G29)</f>
        <v>0033.2004</v>
      </c>
      <c r="E29" s="48" t="str">
        <f>+'[1]Access-Jun'!F29</f>
        <v>PROGRAMA DE GESTAO E MANUTENCAO DO PODER JUDICIARIO</v>
      </c>
      <c r="F29" s="48" t="str">
        <f>+'[1]Access-Jun'!H29</f>
        <v>ASSISTENCIA MEDICA E ODONTOLOGICA AOS SERVIDORES CIVIS, EMPR</v>
      </c>
      <c r="G29" s="47" t="str">
        <f>IF('[1]Access-Jun'!I29="1","F","S")</f>
        <v>S</v>
      </c>
      <c r="H29" s="47" t="str">
        <f>+'[1]Access-Jun'!J29</f>
        <v>0151</v>
      </c>
      <c r="I29" s="48" t="str">
        <f>+'[1]Access-Jun'!K29</f>
        <v>RECURSOS LIVRES DA SEGURIDADE SOCIAL</v>
      </c>
      <c r="J29" s="47" t="str">
        <f>+'[1]Access-Jun'!L29</f>
        <v>3</v>
      </c>
      <c r="K29" s="52"/>
      <c r="L29" s="52"/>
      <c r="M29" s="52"/>
      <c r="N29" s="50">
        <v>0</v>
      </c>
      <c r="O29" s="52"/>
      <c r="P29" s="52">
        <f>'[1]Access-Jun'!M29</f>
        <v>31061225</v>
      </c>
      <c r="Q29" s="52"/>
      <c r="R29" s="52">
        <f t="shared" si="0"/>
        <v>31061225</v>
      </c>
      <c r="S29" s="52">
        <f>'[1]Access-Jun'!N29</f>
        <v>27840816.609999999</v>
      </c>
      <c r="T29" s="53">
        <f t="shared" si="1"/>
        <v>0.89632062515242072</v>
      </c>
      <c r="U29" s="52">
        <f>'[1]Access-Jun'!O29</f>
        <v>11828495.279999999</v>
      </c>
      <c r="V29" s="53">
        <f t="shared" si="2"/>
        <v>0.38081225965814292</v>
      </c>
      <c r="W29" s="52">
        <f>'[1]Access-Jun'!P29</f>
        <v>11174898.34</v>
      </c>
      <c r="X29" s="53">
        <f t="shared" si="3"/>
        <v>0.35977004577250254</v>
      </c>
    </row>
    <row r="30" spans="1:24" ht="30.75" customHeight="1" x14ac:dyDescent="0.2">
      <c r="A30" s="47" t="str">
        <f>+'[1]Access-Jun'!A30</f>
        <v>12101</v>
      </c>
      <c r="B30" s="48" t="str">
        <f>+'[1]Access-Jun'!B30</f>
        <v>JUSTICA FEDERAL DE PRIMEIRO GRAU</v>
      </c>
      <c r="C30" s="47" t="str">
        <f>CONCATENATE('[1]Access-Jun'!C30,".",'[1]Access-Jun'!D30)</f>
        <v>02.301</v>
      </c>
      <c r="D30" s="47" t="str">
        <f>CONCATENATE('[1]Access-Jun'!E30,".",'[1]Access-Jun'!G30)</f>
        <v>0033.212B</v>
      </c>
      <c r="E30" s="48" t="str">
        <f>+'[1]Access-Jun'!F30</f>
        <v>PROGRAMA DE GESTAO E MANUTENCAO DO PODER JUDICIARIO</v>
      </c>
      <c r="F30" s="48" t="str">
        <f>+'[1]Access-Jun'!H30</f>
        <v>BENEFICIOS OBRIGATORIOS AOS SERVIDORES CIVIS, EMPREGADOS, MI</v>
      </c>
      <c r="G30" s="47" t="str">
        <f>IF('[1]Access-Jun'!I30="1","F","S")</f>
        <v>F</v>
      </c>
      <c r="H30" s="47" t="str">
        <f>+'[1]Access-Jun'!J30</f>
        <v>0100</v>
      </c>
      <c r="I30" s="48" t="str">
        <f>+'[1]Access-Jun'!K30</f>
        <v>RECURSOS PRIMARIOS DE LIVRE APLICACAO</v>
      </c>
      <c r="J30" s="47" t="str">
        <f>+'[1]Access-Jun'!L30</f>
        <v>3</v>
      </c>
      <c r="K30" s="52"/>
      <c r="L30" s="52"/>
      <c r="M30" s="52"/>
      <c r="N30" s="50">
        <v>0</v>
      </c>
      <c r="O30" s="52"/>
      <c r="P30" s="52">
        <f>'[1]Access-Jun'!M30</f>
        <v>57163088.219999999</v>
      </c>
      <c r="Q30" s="52"/>
      <c r="R30" s="52">
        <f t="shared" si="0"/>
        <v>57163088.219999999</v>
      </c>
      <c r="S30" s="52">
        <f>'[1]Access-Jun'!N30</f>
        <v>55840706.490000002</v>
      </c>
      <c r="T30" s="53">
        <f t="shared" si="1"/>
        <v>0.97686650999486546</v>
      </c>
      <c r="U30" s="52">
        <f>'[1]Access-Jun'!O30</f>
        <v>27555662.390000001</v>
      </c>
      <c r="V30" s="53">
        <f t="shared" si="2"/>
        <v>0.48205342377494104</v>
      </c>
      <c r="W30" s="52">
        <f>'[1]Access-Jun'!P30</f>
        <v>27555662.390000001</v>
      </c>
      <c r="X30" s="53">
        <f t="shared" si="3"/>
        <v>0.48205342377494104</v>
      </c>
    </row>
    <row r="31" spans="1:24" ht="30.75" customHeight="1" x14ac:dyDescent="0.2">
      <c r="A31" s="47" t="str">
        <f>+'[1]Access-Jun'!A31</f>
        <v>12101</v>
      </c>
      <c r="B31" s="48" t="str">
        <f>+'[1]Access-Jun'!B31</f>
        <v>JUSTICA FEDERAL DE PRIMEIRO GRAU</v>
      </c>
      <c r="C31" s="47" t="str">
        <f>CONCATENATE('[1]Access-Jun'!C31,".",'[1]Access-Jun'!D31)</f>
        <v>02.846</v>
      </c>
      <c r="D31" s="47" t="str">
        <f>CONCATENATE('[1]Access-Jun'!E31,".",'[1]Access-Jun'!G31)</f>
        <v>0033.09HB</v>
      </c>
      <c r="E31" s="48" t="str">
        <f>+'[1]Access-Jun'!F31</f>
        <v>PROGRAMA DE GESTAO E MANUTENCAO DO PODER JUDICIARIO</v>
      </c>
      <c r="F31" s="48" t="str">
        <f>+'[1]Access-Jun'!H31</f>
        <v>CONTRIBUICAO DA UNIAO, DE SUAS AUTARQUIAS E FUNDACOES PARA O</v>
      </c>
      <c r="G31" s="47" t="str">
        <f>IF('[1]Access-Jun'!I31="1","F","S")</f>
        <v>F</v>
      </c>
      <c r="H31" s="47" t="str">
        <f>+'[1]Access-Jun'!J31</f>
        <v>0100</v>
      </c>
      <c r="I31" s="48" t="str">
        <f>+'[1]Access-Jun'!K31</f>
        <v>RECURSOS PRIMARIOS DE LIVRE APLICACAO</v>
      </c>
      <c r="J31" s="47" t="str">
        <f>+'[1]Access-Jun'!L31</f>
        <v>1</v>
      </c>
      <c r="K31" s="52"/>
      <c r="L31" s="52"/>
      <c r="M31" s="52"/>
      <c r="N31" s="50">
        <v>0</v>
      </c>
      <c r="O31" s="52"/>
      <c r="P31" s="52">
        <f>'[1]Access-Jun'!M31</f>
        <v>111932123.95999999</v>
      </c>
      <c r="Q31" s="52"/>
      <c r="R31" s="52">
        <f t="shared" si="0"/>
        <v>111932123.95999999</v>
      </c>
      <c r="S31" s="52">
        <f>'[1]Access-Jun'!N31</f>
        <v>111932123.95999999</v>
      </c>
      <c r="T31" s="53">
        <f t="shared" si="1"/>
        <v>1</v>
      </c>
      <c r="U31" s="52">
        <f>'[1]Access-Jun'!O31</f>
        <v>111932123.95999999</v>
      </c>
      <c r="V31" s="53">
        <f t="shared" si="2"/>
        <v>1</v>
      </c>
      <c r="W31" s="52">
        <f>'[1]Access-Jun'!P31</f>
        <v>111932123.95999999</v>
      </c>
      <c r="X31" s="53">
        <f t="shared" si="3"/>
        <v>1</v>
      </c>
    </row>
    <row r="32" spans="1:24" ht="30.75" customHeight="1" x14ac:dyDescent="0.2">
      <c r="A32" s="47" t="str">
        <f>+'[1]Access-Jun'!A32</f>
        <v>12101</v>
      </c>
      <c r="B32" s="48" t="str">
        <f>+'[1]Access-Jun'!B32</f>
        <v>JUSTICA FEDERAL DE PRIMEIRO GRAU</v>
      </c>
      <c r="C32" s="47" t="str">
        <f>CONCATENATE('[1]Access-Jun'!C32,".",'[1]Access-Jun'!D32)</f>
        <v>09.272</v>
      </c>
      <c r="D32" s="47" t="str">
        <f>CONCATENATE('[1]Access-Jun'!E32,".",'[1]Access-Jun'!G32)</f>
        <v>0033.0181</v>
      </c>
      <c r="E32" s="48" t="str">
        <f>+'[1]Access-Jun'!F32</f>
        <v>PROGRAMA DE GESTAO E MANUTENCAO DO PODER JUDICIARIO</v>
      </c>
      <c r="F32" s="48" t="str">
        <f>+'[1]Access-Jun'!H32</f>
        <v>APOSENTADORIAS E PENSOES CIVIS DA UNIAO</v>
      </c>
      <c r="G32" s="47" t="str">
        <f>IF('[1]Access-Jun'!I32="1","F","S")</f>
        <v>S</v>
      </c>
      <c r="H32" s="47" t="str">
        <f>+'[1]Access-Jun'!J32</f>
        <v>0156</v>
      </c>
      <c r="I32" s="48" t="str">
        <f>+'[1]Access-Jun'!K32</f>
        <v>CONTRIB.DO SERV.PARA O PLANO SEG.SOC.SERV.PUB</v>
      </c>
      <c r="J32" s="47" t="str">
        <f>+'[1]Access-Jun'!L32</f>
        <v>1</v>
      </c>
      <c r="K32" s="52"/>
      <c r="L32" s="52"/>
      <c r="M32" s="52"/>
      <c r="N32" s="50">
        <v>0</v>
      </c>
      <c r="O32" s="52"/>
      <c r="P32" s="52">
        <f>'[1]Access-Jun'!M32</f>
        <v>136177491.30000001</v>
      </c>
      <c r="Q32" s="52"/>
      <c r="R32" s="52">
        <f t="shared" si="0"/>
        <v>136177491.30000001</v>
      </c>
      <c r="S32" s="52">
        <f>'[1]Access-Jun'!N32</f>
        <v>136177491.30000001</v>
      </c>
      <c r="T32" s="53">
        <f t="shared" si="1"/>
        <v>1</v>
      </c>
      <c r="U32" s="52">
        <f>'[1]Access-Jun'!O32</f>
        <v>136128607.59999999</v>
      </c>
      <c r="V32" s="53">
        <f t="shared" si="2"/>
        <v>0.99964102951571987</v>
      </c>
      <c r="W32" s="52">
        <f>'[1]Access-Jun'!P32</f>
        <v>134691740.90000001</v>
      </c>
      <c r="X32" s="53">
        <f t="shared" si="3"/>
        <v>0.98908960367960597</v>
      </c>
    </row>
    <row r="33" spans="1:24" ht="30.75" customHeight="1" x14ac:dyDescent="0.2">
      <c r="A33" s="47" t="str">
        <f>+'[1]Access-Jun'!A33</f>
        <v>25303</v>
      </c>
      <c r="B33" s="48" t="str">
        <f>+'[1]Access-Jun'!B33</f>
        <v>INSTITUTO NACIONAL DO SEGURO SOCIAL</v>
      </c>
      <c r="C33" s="47" t="str">
        <f>CONCATENATE('[1]Access-Jun'!C33,".",'[1]Access-Jun'!D33)</f>
        <v>28.846</v>
      </c>
      <c r="D33" s="47" t="str">
        <f>CONCATENATE('[1]Access-Jun'!E33,".",'[1]Access-Jun'!G33)</f>
        <v>0901.00SA</v>
      </c>
      <c r="E33" s="48" t="str">
        <f>+'[1]Access-Jun'!F33</f>
        <v>OPERACOES ESPECIAIS: CUMPRIMENTO DE SENTENCAS JUDICIAIS</v>
      </c>
      <c r="F33" s="48" t="str">
        <f>+'[1]Access-Jun'!H33</f>
        <v>PAGAMENTO DE HONORARIOS PERICIAIS NAS ACOES EM QUE O INSS FI</v>
      </c>
      <c r="G33" s="47" t="str">
        <f>IF('[1]Access-Jun'!I33="1","F","S")</f>
        <v>S</v>
      </c>
      <c r="H33" s="47" t="str">
        <f>+'[1]Access-Jun'!J33</f>
        <v>0100</v>
      </c>
      <c r="I33" s="48" t="str">
        <f>+'[1]Access-Jun'!K33</f>
        <v>RECURSOS PRIMARIOS DE LIVRE APLICACAO</v>
      </c>
      <c r="J33" s="47" t="str">
        <f>+'[1]Access-Jun'!L33</f>
        <v>3</v>
      </c>
      <c r="K33" s="52"/>
      <c r="L33" s="52"/>
      <c r="M33" s="52"/>
      <c r="N33" s="50">
        <v>0</v>
      </c>
      <c r="O33" s="52"/>
      <c r="P33" s="52">
        <f>'[1]Access-Jun'!M33</f>
        <v>2246019</v>
      </c>
      <c r="Q33" s="52"/>
      <c r="R33" s="52">
        <f t="shared" si="0"/>
        <v>2246019</v>
      </c>
      <c r="S33" s="52">
        <f>'[1]Access-Jun'!N33</f>
        <v>2246019</v>
      </c>
      <c r="T33" s="53">
        <f t="shared" si="1"/>
        <v>1</v>
      </c>
      <c r="U33" s="52">
        <f>'[1]Access-Jun'!O33</f>
        <v>2234835.3199999998</v>
      </c>
      <c r="V33" s="53">
        <f t="shared" si="2"/>
        <v>0.99502066545296364</v>
      </c>
      <c r="W33" s="52">
        <f>'[1]Access-Jun'!P33</f>
        <v>2234657.3199999998</v>
      </c>
      <c r="X33" s="53">
        <f t="shared" si="3"/>
        <v>0.99494141411982706</v>
      </c>
    </row>
    <row r="34" spans="1:24" ht="30.75" customHeight="1" thickBot="1" x14ac:dyDescent="0.25">
      <c r="A34" s="47" t="str">
        <f>+'[1]Access-Jun'!A34</f>
        <v>25303</v>
      </c>
      <c r="B34" s="48" t="str">
        <f>+'[1]Access-Jun'!B34</f>
        <v>INSTITUTO NACIONAL DO SEGURO SOCIAL</v>
      </c>
      <c r="C34" s="47" t="str">
        <f>CONCATENATE('[1]Access-Jun'!C34,".",'[1]Access-Jun'!D34)</f>
        <v>28.846</v>
      </c>
      <c r="D34" s="47" t="str">
        <f>CONCATENATE('[1]Access-Jun'!E34,".",'[1]Access-Jun'!G34)</f>
        <v>0901.00SA</v>
      </c>
      <c r="E34" s="48" t="str">
        <f>+'[1]Access-Jun'!F34</f>
        <v>OPERACOES ESPECIAIS: CUMPRIMENTO DE SENTENCAS JUDICIAIS</v>
      </c>
      <c r="F34" s="48" t="str">
        <f>+'[1]Access-Jun'!H34</f>
        <v>PAGAMENTO DE HONORARIOS PERICIAIS NAS ACOES EM QUE O INSS FI</v>
      </c>
      <c r="G34" s="47" t="str">
        <f>IF('[1]Access-Jun'!I34="1","F","S")</f>
        <v>S</v>
      </c>
      <c r="H34" s="47" t="str">
        <f>+'[1]Access-Jun'!J34</f>
        <v>0151</v>
      </c>
      <c r="I34" s="48" t="str">
        <f>+'[1]Access-Jun'!K34</f>
        <v>RECURSOS LIVRES DA SEGURIDADE SOCIAL</v>
      </c>
      <c r="J34" s="47" t="str">
        <f>+'[1]Access-Jun'!L34</f>
        <v>3</v>
      </c>
      <c r="K34" s="52"/>
      <c r="L34" s="52"/>
      <c r="M34" s="52"/>
      <c r="N34" s="50">
        <v>0</v>
      </c>
      <c r="O34" s="52"/>
      <c r="P34" s="52">
        <f>'[1]Access-Jun'!M34</f>
        <v>14157134</v>
      </c>
      <c r="Q34" s="52"/>
      <c r="R34" s="52">
        <f t="shared" si="0"/>
        <v>14157134</v>
      </c>
      <c r="S34" s="52">
        <f>'[1]Access-Jun'!N34</f>
        <v>14157134</v>
      </c>
      <c r="T34" s="53">
        <f t="shared" si="1"/>
        <v>1</v>
      </c>
      <c r="U34" s="52">
        <f>'[1]Access-Jun'!O34</f>
        <v>14134702.92</v>
      </c>
      <c r="V34" s="53">
        <f t="shared" si="2"/>
        <v>0.99841556348905081</v>
      </c>
      <c r="W34" s="52">
        <f>'[1]Access-Jun'!P34</f>
        <v>14134524.92</v>
      </c>
      <c r="X34" s="53">
        <f t="shared" si="3"/>
        <v>0.99840299032275881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1089628149.0500002</v>
      </c>
      <c r="Q35" s="56">
        <f>SUM(Q10:Q34)</f>
        <v>0</v>
      </c>
      <c r="R35" s="56">
        <f>SUM(R10:R34)</f>
        <v>1089628149.0500002</v>
      </c>
      <c r="S35" s="56">
        <f>SUM(S10:S34)</f>
        <v>1026149290.0500002</v>
      </c>
      <c r="T35" s="57">
        <f t="shared" si="1"/>
        <v>0.94174264031693333</v>
      </c>
      <c r="U35" s="56">
        <f>SUM(U10:U34)</f>
        <v>916041031.37000012</v>
      </c>
      <c r="V35" s="57">
        <f t="shared" si="2"/>
        <v>0.8406914158455403</v>
      </c>
      <c r="W35" s="56">
        <f>SUM(W10:W34)</f>
        <v>904592894.04000008</v>
      </c>
      <c r="X35" s="57">
        <f t="shared" si="3"/>
        <v>0.8301849533060206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2021-07-19T22:01:47Z</dcterms:created>
  <dcterms:modified xsi:type="dcterms:W3CDTF">2021-07-19T22:02:23Z</dcterms:modified>
</cp:coreProperties>
</file>