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Ago!$A$1:$X$38</definedName>
  </definedNames>
  <calcPr calcId="145621"/>
</workbook>
</file>

<file path=xl/calcChain.xml><?xml version="1.0" encoding="utf-8"?>
<calcChain xmlns="http://schemas.openxmlformats.org/spreadsheetml/2006/main">
  <c r="W35" i="1" l="1"/>
  <c r="U35" i="1"/>
  <c r="S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V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X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35" i="1" l="1"/>
  <c r="X35" i="1"/>
  <c r="T35" i="1"/>
  <c r="T34" i="1"/>
  <c r="X34" i="1"/>
  <c r="V14" i="1"/>
  <c r="X14" i="1"/>
  <c r="T14" i="1"/>
  <c r="V22" i="1"/>
  <c r="T22" i="1"/>
  <c r="X22" i="1"/>
  <c r="V25" i="1"/>
  <c r="X25" i="1"/>
  <c r="T25" i="1"/>
  <c r="V33" i="1"/>
  <c r="X33" i="1"/>
  <c r="T33" i="1"/>
  <c r="V10" i="1"/>
  <c r="X10" i="1"/>
  <c r="T10" i="1"/>
  <c r="V16" i="1"/>
  <c r="X16" i="1"/>
  <c r="T16" i="1"/>
  <c r="V27" i="1"/>
  <c r="X27" i="1"/>
  <c r="T27" i="1"/>
  <c r="V20" i="1"/>
  <c r="X20" i="1"/>
  <c r="T20" i="1"/>
  <c r="V23" i="1"/>
  <c r="X23" i="1"/>
  <c r="T23" i="1"/>
  <c r="V29" i="1"/>
  <c r="X29" i="1"/>
  <c r="T29" i="1"/>
  <c r="V12" i="1"/>
  <c r="T12" i="1"/>
  <c r="X12" i="1"/>
  <c r="V31" i="1"/>
  <c r="X31" i="1"/>
  <c r="T31" i="1"/>
  <c r="V21" i="1"/>
  <c r="V19" i="1"/>
  <c r="V24" i="1"/>
  <c r="V26" i="1"/>
  <c r="V28" i="1"/>
  <c r="V30" i="1"/>
  <c r="V32" i="1"/>
  <c r="S36" i="1"/>
  <c r="W36" i="1"/>
  <c r="P36" i="1"/>
  <c r="V15" i="1"/>
  <c r="V18" i="1"/>
  <c r="R17" i="1"/>
  <c r="R36" i="1" s="1"/>
  <c r="T19" i="1"/>
  <c r="T24" i="1"/>
  <c r="T26" i="1"/>
  <c r="T28" i="1"/>
  <c r="T30" i="1"/>
  <c r="T32" i="1"/>
  <c r="Q36" i="1"/>
  <c r="U36" i="1"/>
  <c r="V11" i="1"/>
  <c r="V13" i="1"/>
  <c r="T11" i="1"/>
  <c r="T13" i="1"/>
  <c r="T15" i="1"/>
  <c r="T18" i="1"/>
  <c r="T21" i="1"/>
  <c r="V36" i="1" l="1"/>
  <c r="X36" i="1"/>
  <c r="T36" i="1"/>
  <c r="V17" i="1"/>
  <c r="X17" i="1"/>
  <c r="T1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<sst xmlns="http://schemas.openxmlformats.org/spreadsheetml/2006/main" count="55" uniqueCount="51">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</sst>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1825348</v>
          </cell>
          <cell r="N10">
            <v>1825348</v>
          </cell>
          <cell r="O10">
            <v>1819246.86</v>
          </cell>
          <cell r="P10">
            <v>1818712.86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5138237</v>
          </cell>
          <cell r="N11">
            <v>4206666.17</v>
          </cell>
          <cell r="O11">
            <v>460109</v>
          </cell>
          <cell r="P11">
            <v>384359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109556091</v>
          </cell>
          <cell r="N12">
            <v>99876203.599999994</v>
          </cell>
          <cell r="O12">
            <v>55126531.329999998</v>
          </cell>
          <cell r="P12">
            <v>50179178.670000002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21283069</v>
          </cell>
          <cell r="N13">
            <v>20757865.559999999</v>
          </cell>
          <cell r="O13">
            <v>11615474.66</v>
          </cell>
          <cell r="P13">
            <v>11615474.66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  <cell r="N14">
            <v>56900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N15">
            <v>325377.14</v>
          </cell>
          <cell r="O15">
            <v>17017.14</v>
          </cell>
          <cell r="P15">
            <v>17017.14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  <cell r="N16">
            <v>569798.25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  <cell r="N17">
            <v>2418.23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577000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1009428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  <cell r="N20">
            <v>159200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N22">
            <v>203929.71</v>
          </cell>
          <cell r="O22">
            <v>70554.39</v>
          </cell>
          <cell r="P22">
            <v>70554.39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735317680.36000001</v>
          </cell>
          <cell r="N24">
            <v>735317680.36000001</v>
          </cell>
          <cell r="O24">
            <v>735227916.40999997</v>
          </cell>
          <cell r="P24">
            <v>731376933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164000</v>
          </cell>
          <cell r="N25">
            <v>103890.28</v>
          </cell>
          <cell r="O25">
            <v>66015.03</v>
          </cell>
          <cell r="P25">
            <v>66015.03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N27">
            <v>10750.34</v>
          </cell>
          <cell r="O27">
            <v>8484.58</v>
          </cell>
          <cell r="P27">
            <v>8484.58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  <cell r="N28">
            <v>306.94</v>
          </cell>
          <cell r="O28">
            <v>306.94</v>
          </cell>
          <cell r="P28">
            <v>306.94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N29">
            <v>28603171.609999999</v>
          </cell>
          <cell r="O29">
            <v>16626241.84</v>
          </cell>
          <cell r="P29">
            <v>15973987.699999999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57212402.289999999</v>
          </cell>
          <cell r="N30">
            <v>55448020.560000002</v>
          </cell>
          <cell r="O30">
            <v>36566328.509999998</v>
          </cell>
          <cell r="P30">
            <v>36566328.509999998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148801580.09999999</v>
          </cell>
          <cell r="N31">
            <v>148801580.09999999</v>
          </cell>
          <cell r="O31">
            <v>148801580.09999999</v>
          </cell>
          <cell r="P31">
            <v>148801580.09999999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170370446.34</v>
          </cell>
          <cell r="N32">
            <v>170370446.34</v>
          </cell>
          <cell r="O32">
            <v>170339925.22999999</v>
          </cell>
          <cell r="P32">
            <v>168855913.09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CONTR.PATRONAL PARA O PLANO SEG.SOC.SERV.PUB.</v>
          </cell>
          <cell r="L33" t="str">
            <v>1</v>
          </cell>
          <cell r="M33">
            <v>8131729.1799999997</v>
          </cell>
          <cell r="N33">
            <v>8131729.1799999997</v>
          </cell>
          <cell r="O33">
            <v>8131729.1799999997</v>
          </cell>
          <cell r="P33">
            <v>8131729.1799999997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2246019</v>
          </cell>
          <cell r="N34">
            <v>2246019</v>
          </cell>
          <cell r="O34">
            <v>2234835.3199999998</v>
          </cell>
          <cell r="P34">
            <v>2234657.3199999998</v>
          </cell>
        </row>
        <row r="35">
          <cell r="A35" t="str">
            <v>25303</v>
          </cell>
          <cell r="B35" t="str">
            <v>INSTITUTO NACIONAL DO SEGURO SOCIAL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00SA</v>
          </cell>
          <cell r="H35" t="str">
            <v>PAGAMENTO DE HONORARIOS PERICIAIS NAS ACOES EM QUE O INSS FI</v>
          </cell>
          <cell r="I35" t="str">
            <v>2</v>
          </cell>
          <cell r="J35" t="str">
            <v>0151</v>
          </cell>
          <cell r="K35" t="str">
            <v>RECURSOS LIVRES DA SEGURIDADE SOCIAL</v>
          </cell>
          <cell r="L35" t="str">
            <v>3</v>
          </cell>
          <cell r="M35">
            <v>20531010</v>
          </cell>
          <cell r="N35">
            <v>20531010</v>
          </cell>
          <cell r="O35">
            <v>20493372.719999999</v>
          </cell>
          <cell r="P35">
            <v>20493194.719999999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3.5703125" customWidth="1"/>
    <col min="18" max="18" width="17.28515625" customWidth="1"/>
    <col min="19" max="19" width="15.85546875" customWidth="1"/>
    <col min="20" max="20" width="12" customWidth="1"/>
    <col min="21" max="21" width="17.5703125" customWidth="1"/>
    <col min="23" max="23" width="18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44409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CONCATENATE('[1]Access-Ago'!C10,".",'[1]Access-Ago'!D10)</f>
        <v>02.061</v>
      </c>
      <c r="D10" s="39" t="str">
        <f>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PRIMARIOS DE LIVRE APLICACAO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1825348</v>
      </c>
      <c r="Q10" s="45">
        <v>0</v>
      </c>
      <c r="R10" s="45">
        <f>N10-O10+P10+Q10</f>
        <v>1825348</v>
      </c>
      <c r="S10" s="45">
        <f>'[1]Access-Ago'!N10</f>
        <v>1825348</v>
      </c>
      <c r="T10" s="46">
        <f>IF(R10&gt;0,S10/R10,0)</f>
        <v>1</v>
      </c>
      <c r="U10" s="45">
        <f>'[1]Access-Ago'!O10</f>
        <v>1819246.86</v>
      </c>
      <c r="V10" s="46">
        <f>IF(R10&gt;0,U10/R10,0)</f>
        <v>0.99665754694447306</v>
      </c>
      <c r="W10" s="45">
        <f>'[1]Access-Ago'!P10</f>
        <v>1818712.86</v>
      </c>
      <c r="X10" s="46">
        <f>IF(R10&gt;0,W10/R10,0)</f>
        <v>0.99636499998904327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PRIMARIOS DE LIVRE APLICACAO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5138237</v>
      </c>
      <c r="Q11" s="52">
        <v>0</v>
      </c>
      <c r="R11" s="52">
        <f t="shared" ref="R11:R35" si="0">N11-O11+P11+Q11</f>
        <v>5138237</v>
      </c>
      <c r="S11" s="52">
        <f>'[1]Access-Ago'!N11</f>
        <v>4206666.17</v>
      </c>
      <c r="T11" s="53">
        <f t="shared" ref="T11:T36" si="1">IF(R11&gt;0,S11/R11,0)</f>
        <v>0.81869835315109052</v>
      </c>
      <c r="U11" s="52">
        <f>'[1]Access-Ago'!O11</f>
        <v>460109</v>
      </c>
      <c r="V11" s="53">
        <f t="shared" ref="V11:V36" si="2">IF(R11&gt;0,U11/R11,0)</f>
        <v>8.9546083608054675E-2</v>
      </c>
      <c r="W11" s="52">
        <f>'[1]Access-Ago'!P11</f>
        <v>384359</v>
      </c>
      <c r="X11" s="53">
        <f t="shared" ref="X11:X36" si="3">IF(R11&gt;0,W11/R11,0)</f>
        <v>7.4803672932953466E-2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PRIMARIOS DE LIVRE APLICACAO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109556091</v>
      </c>
      <c r="Q12" s="52">
        <v>0</v>
      </c>
      <c r="R12" s="52">
        <f t="shared" si="0"/>
        <v>109556091</v>
      </c>
      <c r="S12" s="52">
        <f>'[1]Access-Ago'!N12</f>
        <v>99876203.599999994</v>
      </c>
      <c r="T12" s="53">
        <f t="shared" si="1"/>
        <v>0.91164446164841706</v>
      </c>
      <c r="U12" s="52">
        <f>'[1]Access-Ago'!O12</f>
        <v>55126531.329999998</v>
      </c>
      <c r="V12" s="53">
        <f t="shared" si="2"/>
        <v>0.5031808895956319</v>
      </c>
      <c r="W12" s="52">
        <f>'[1]Access-Ago'!P12</f>
        <v>50179178.670000002</v>
      </c>
      <c r="X12" s="53">
        <f t="shared" si="3"/>
        <v>0.45802271888287799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0033.4257</v>
      </c>
      <c r="E13" s="48" t="str">
        <f>+'[1]Access-Ago'!F13</f>
        <v>PROGRAMA DE GESTAO E MANUTENCAO DO PODER JUDICIARIO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0127</v>
      </c>
      <c r="I13" s="48" t="str">
        <f>+'[1]Access-Ago'!K13</f>
        <v>CUSTAS JUDICIAIS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+'[1]Access-Ago'!M13</f>
        <v>21283069</v>
      </c>
      <c r="Q13" s="52">
        <v>0</v>
      </c>
      <c r="R13" s="52">
        <f t="shared" si="0"/>
        <v>21283069</v>
      </c>
      <c r="S13" s="52">
        <f>'[1]Access-Ago'!N13</f>
        <v>20757865.559999999</v>
      </c>
      <c r="T13" s="53">
        <f t="shared" si="1"/>
        <v>0.97532294614089721</v>
      </c>
      <c r="U13" s="52">
        <f>'[1]Access-Ago'!O13</f>
        <v>11615474.66</v>
      </c>
      <c r="V13" s="53">
        <f t="shared" si="2"/>
        <v>0.54576126497546007</v>
      </c>
      <c r="W13" s="52">
        <f>'[1]Access-Ago'!P13</f>
        <v>11615474.66</v>
      </c>
      <c r="X13" s="53">
        <f t="shared" si="3"/>
        <v>0.54576126497546007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02.122</v>
      </c>
      <c r="D14" s="47" t="str">
        <f>CONCATENATE('[1]Access-Ago'!E14,".",'[1]Access-Ago'!G14)</f>
        <v>0033.11RQ</v>
      </c>
      <c r="E14" s="48" t="str">
        <f>+'[1]Access-Ago'!F14</f>
        <v>PROGRAMA DE GESTAO E MANUTENCAO DO PODER JUDICIARIO</v>
      </c>
      <c r="F14" s="48" t="str">
        <f>+'[1]Access-Ago'!H14</f>
        <v>REFORMA DO FORUM DAS EXECUCOES FISCAIS - SP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PRIMARIOS DE LIVRE APLICACAO</v>
      </c>
      <c r="J14" s="47" t="str">
        <f>+'[1]Access-Ago'!L14</f>
        <v>4</v>
      </c>
      <c r="K14" s="52"/>
      <c r="L14" s="52"/>
      <c r="M14" s="52"/>
      <c r="N14" s="50">
        <v>0</v>
      </c>
      <c r="O14" s="52"/>
      <c r="P14" s="52">
        <f>+'[1]Access-Ago'!M14</f>
        <v>1100000</v>
      </c>
      <c r="Q14" s="52">
        <v>0</v>
      </c>
      <c r="R14" s="52">
        <f t="shared" si="0"/>
        <v>1100000</v>
      </c>
      <c r="S14" s="52">
        <f>'[1]Access-Ago'!N14</f>
        <v>56900</v>
      </c>
      <c r="T14" s="53">
        <f t="shared" si="1"/>
        <v>5.1727272727272726E-2</v>
      </c>
      <c r="U14" s="52">
        <f>'[1]Access-Ago'!O14</f>
        <v>0</v>
      </c>
      <c r="V14" s="53">
        <f t="shared" si="2"/>
        <v>0</v>
      </c>
      <c r="W14" s="52">
        <f>'[1]Access-Ago'!P14</f>
        <v>0</v>
      </c>
      <c r="X14" s="53">
        <f t="shared" si="3"/>
        <v>0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02.122</v>
      </c>
      <c r="D15" s="47" t="str">
        <f>CONCATENATE('[1]Access-Ago'!E15,".",'[1]Access-Ago'!G15)</f>
        <v>0033.12S9</v>
      </c>
      <c r="E15" s="48" t="str">
        <f>+'[1]Access-Ago'!F15</f>
        <v>PROGRAMA DE GESTAO E MANUTENCAO DO PODER JUDICIARIO</v>
      </c>
      <c r="F15" s="48" t="str">
        <f>+'[1]Access-Ago'!H15</f>
        <v>REFORMA DO FORUM FEDERAL CRIMINAL E PREVIDENCIARIO DE SAO PA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PRIMARIOS DE LIVRE APLICACAO</v>
      </c>
      <c r="J15" s="47" t="str">
        <f>+'[1]Access-Ago'!L15</f>
        <v>4</v>
      </c>
      <c r="K15" s="50"/>
      <c r="L15" s="50"/>
      <c r="M15" s="50"/>
      <c r="N15" s="50">
        <v>0</v>
      </c>
      <c r="O15" s="50"/>
      <c r="P15" s="52">
        <f>+'[1]Access-Ago'!M15</f>
        <v>2000000</v>
      </c>
      <c r="Q15" s="52">
        <v>0</v>
      </c>
      <c r="R15" s="52">
        <f t="shared" si="0"/>
        <v>2000000</v>
      </c>
      <c r="S15" s="52">
        <f>'[1]Access-Ago'!N15</f>
        <v>325377.14</v>
      </c>
      <c r="T15" s="53">
        <f t="shared" si="1"/>
        <v>0.16268857</v>
      </c>
      <c r="U15" s="52">
        <f>'[1]Access-Ago'!O15</f>
        <v>17017.14</v>
      </c>
      <c r="V15" s="53">
        <f t="shared" si="2"/>
        <v>8.50857E-3</v>
      </c>
      <c r="W15" s="52">
        <f>'[1]Access-Ago'!P15</f>
        <v>17017.14</v>
      </c>
      <c r="X15" s="53">
        <f t="shared" si="3"/>
        <v>8.50857E-3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0033.13FR</v>
      </c>
      <c r="E16" s="48" t="str">
        <f>+'[1]Access-Ago'!F16</f>
        <v>PROGRAMA DE GESTAO E MANUTENCAO DO PODER JUDICIARIO</v>
      </c>
      <c r="F16" s="48" t="str">
        <f>+'[1]Access-Ago'!H16</f>
        <v>REFORMA DO FORUM FEDERAL DE RIBEIRAO PRETO - SP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PRIMARIOS DE LIVRE APLICACAO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+'[1]Access-Ago'!M16</f>
        <v>1160000</v>
      </c>
      <c r="Q16" s="52">
        <v>0</v>
      </c>
      <c r="R16" s="52">
        <f t="shared" si="0"/>
        <v>1160000</v>
      </c>
      <c r="S16" s="52">
        <f>'[1]Access-Ago'!N16</f>
        <v>569798.25</v>
      </c>
      <c r="T16" s="53">
        <f t="shared" si="1"/>
        <v>0.49120538793103447</v>
      </c>
      <c r="U16" s="52">
        <f>'[1]Access-Ago'!O16</f>
        <v>0</v>
      </c>
      <c r="V16" s="53">
        <f t="shared" si="2"/>
        <v>0</v>
      </c>
      <c r="W16" s="52">
        <f>'[1]Access-Ago'!P16</f>
        <v>0</v>
      </c>
      <c r="X16" s="53">
        <f t="shared" si="3"/>
        <v>0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02.122</v>
      </c>
      <c r="D17" s="47" t="str">
        <f>CONCATENATE('[1]Access-Ago'!E17,".",'[1]Access-Ago'!G17)</f>
        <v>0033.14YN</v>
      </c>
      <c r="E17" s="48" t="str">
        <f>+'[1]Access-Ago'!F17</f>
        <v>PROGRAMA DE GESTAO E MANUTENCAO DO PODER JUDICIARIO</v>
      </c>
      <c r="F17" s="48" t="str">
        <f>+'[1]Access-Ago'!H17</f>
        <v>REFORMA DO FORUM FEDERAL CIVEL DE SAO PAULO - SP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PRIMARIOS DE LIVRE APLICACAO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+'[1]Access-Ago'!M17</f>
        <v>223073</v>
      </c>
      <c r="Q17" s="52">
        <f>'[1]Access-Ago'!O17</f>
        <v>0</v>
      </c>
      <c r="R17" s="52">
        <f t="shared" si="0"/>
        <v>223073</v>
      </c>
      <c r="S17" s="52">
        <f>'[1]Access-Ago'!N17</f>
        <v>2418.23</v>
      </c>
      <c r="T17" s="53">
        <f t="shared" si="1"/>
        <v>1.0840532023149373E-2</v>
      </c>
      <c r="U17" s="52">
        <f>'[1]Access-Ago'!O17</f>
        <v>0</v>
      </c>
      <c r="V17" s="53">
        <f t="shared" si="2"/>
        <v>0</v>
      </c>
      <c r="W17" s="52">
        <f>'[1]Access-Ago'!P17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02.122</v>
      </c>
      <c r="D18" s="47" t="str">
        <f>CONCATENATE('[1]Access-Ago'!E18,".",'[1]Access-Ago'!G18)</f>
        <v>0033.14YO</v>
      </c>
      <c r="E18" s="48" t="str">
        <f>+'[1]Access-Ago'!F18</f>
        <v>PROGRAMA DE GESTAO E MANUTENCAO DO PODER JUDICIARIO</v>
      </c>
      <c r="F18" s="48" t="str">
        <f>+'[1]Access-Ago'!H18</f>
        <v>REFORMA DA SEDE ADMINISTRATIVA DA JUSTICA FEDERAL DE SAO PAU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PRIMARIOS DE LIVRE APLICACAO</v>
      </c>
      <c r="J18" s="47" t="str">
        <f>+'[1]Access-Ago'!L18</f>
        <v>4</v>
      </c>
      <c r="K18" s="52"/>
      <c r="L18" s="52"/>
      <c r="M18" s="52"/>
      <c r="N18" s="50">
        <v>0</v>
      </c>
      <c r="O18" s="52"/>
      <c r="P18" s="52">
        <f>+'[1]Access-Ago'!M18</f>
        <v>577000</v>
      </c>
      <c r="Q18" s="52">
        <f>'[1]Access-Ago'!O18</f>
        <v>0</v>
      </c>
      <c r="R18" s="52">
        <f t="shared" si="0"/>
        <v>577000</v>
      </c>
      <c r="S18" s="52">
        <f>'[1]Access-Ago'!N18</f>
        <v>0</v>
      </c>
      <c r="T18" s="53">
        <f t="shared" si="1"/>
        <v>0</v>
      </c>
      <c r="U18" s="52">
        <f>'[1]Access-Ago'!O18</f>
        <v>0</v>
      </c>
      <c r="V18" s="53">
        <f t="shared" si="2"/>
        <v>0</v>
      </c>
      <c r="W18" s="52">
        <f>'[1]Access-Ago'!P18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02.122</v>
      </c>
      <c r="D19" s="47" t="str">
        <f>CONCATENATE('[1]Access-Ago'!E19,".",'[1]Access-Ago'!G19)</f>
        <v>0033.158T</v>
      </c>
      <c r="E19" s="48" t="str">
        <f>+'[1]Access-Ago'!F19</f>
        <v>PROGRAMA DE GESTAO E MANUTENCAO DO PODER JUDICIARIO</v>
      </c>
      <c r="F19" s="48" t="str">
        <f>+'[1]Access-Ago'!H19</f>
        <v>REFORMA DO JUIZADO ESPECIAL FEDERAL DE SAO PAULO - SP - 2. E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PRIMARIOS DE LIVRE APLICACAO</v>
      </c>
      <c r="J19" s="47" t="str">
        <f>+'[1]Access-Ago'!L19</f>
        <v>4</v>
      </c>
      <c r="K19" s="52"/>
      <c r="L19" s="52"/>
      <c r="M19" s="52"/>
      <c r="N19" s="50">
        <v>0</v>
      </c>
      <c r="O19" s="52"/>
      <c r="P19" s="52">
        <f>+'[1]Access-Ago'!M19</f>
        <v>1009428</v>
      </c>
      <c r="Q19" s="52">
        <f>'[1]Access-Ago'!O19</f>
        <v>0</v>
      </c>
      <c r="R19" s="52">
        <f t="shared" si="0"/>
        <v>1009428</v>
      </c>
      <c r="S19" s="52">
        <f>'[1]Access-Ago'!N19</f>
        <v>0</v>
      </c>
      <c r="T19" s="53">
        <f t="shared" si="1"/>
        <v>0</v>
      </c>
      <c r="U19" s="52">
        <f>'[1]Access-Ago'!O19</f>
        <v>0</v>
      </c>
      <c r="V19" s="53">
        <f t="shared" si="2"/>
        <v>0</v>
      </c>
      <c r="W19" s="52">
        <f>'[1]Access-Ago'!P19</f>
        <v>0</v>
      </c>
      <c r="X19" s="53">
        <f t="shared" si="3"/>
        <v>0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02.122</v>
      </c>
      <c r="D20" s="47" t="str">
        <f>CONCATENATE('[1]Access-Ago'!E20,".",'[1]Access-Ago'!G20)</f>
        <v>0033.15FZ</v>
      </c>
      <c r="E20" s="48" t="str">
        <f>+'[1]Access-Ago'!F20</f>
        <v>PROGRAMA DE GESTAO E MANUTENCAO DO PODER JUDICIARIO</v>
      </c>
      <c r="F20" s="48" t="str">
        <f>+'[1]Access-Ago'!H20</f>
        <v>REFORMA DO FORUM FEDERAL DE PRESIDENTE PRUDENTE - SP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PRIMARIOS DE LIVRE APLICACAO</v>
      </c>
      <c r="J20" s="47" t="str">
        <f>+'[1]Access-Ago'!L20</f>
        <v>4</v>
      </c>
      <c r="K20" s="52"/>
      <c r="L20" s="52"/>
      <c r="M20" s="52"/>
      <c r="N20" s="50">
        <v>0</v>
      </c>
      <c r="O20" s="52"/>
      <c r="P20" s="52">
        <f>+'[1]Access-Ago'!M20</f>
        <v>230000</v>
      </c>
      <c r="Q20" s="52">
        <f>'[1]Access-Ago'!O20</f>
        <v>0</v>
      </c>
      <c r="R20" s="52">
        <f t="shared" si="0"/>
        <v>230000</v>
      </c>
      <c r="S20" s="52">
        <f>'[1]Access-Ago'!N20</f>
        <v>159200</v>
      </c>
      <c r="T20" s="53">
        <f t="shared" si="1"/>
        <v>0.69217391304347831</v>
      </c>
      <c r="U20" s="52">
        <f>'[1]Access-Ago'!O20</f>
        <v>0</v>
      </c>
      <c r="V20" s="53">
        <f t="shared" si="2"/>
        <v>0</v>
      </c>
      <c r="W20" s="52">
        <f>'[1]Access-Ago'!P20</f>
        <v>0</v>
      </c>
      <c r="X20" s="53">
        <f t="shared" si="3"/>
        <v>0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02.122</v>
      </c>
      <c r="D21" s="47" t="str">
        <f>CONCATENATE('[1]Access-Ago'!E21,".",'[1]Access-Ago'!G21)</f>
        <v>0033.15NX</v>
      </c>
      <c r="E21" s="48" t="str">
        <f>+'[1]Access-Ago'!F21</f>
        <v>PROGRAMA DE GESTAO E MANUTENCAO DO PODER JUDICIARIO</v>
      </c>
      <c r="F21" s="48" t="str">
        <f>+'[1]Access-Ago'!H21</f>
        <v>REFORMA DO FORUM FEDERAL DE SANTOS - SP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PRIMARIOS DE LIVRE APLICACAO</v>
      </c>
      <c r="J21" s="47" t="str">
        <f>+'[1]Access-Ago'!L21</f>
        <v>4</v>
      </c>
      <c r="K21" s="52"/>
      <c r="L21" s="52"/>
      <c r="M21" s="52"/>
      <c r="N21" s="50">
        <v>0</v>
      </c>
      <c r="O21" s="52"/>
      <c r="P21" s="52">
        <f>+'[1]Access-Ago'!M21</f>
        <v>500000</v>
      </c>
      <c r="Q21" s="52">
        <v>0</v>
      </c>
      <c r="R21" s="52">
        <f t="shared" si="0"/>
        <v>500000</v>
      </c>
      <c r="S21" s="52">
        <f>'[1]Access-Ago'!N21</f>
        <v>0</v>
      </c>
      <c r="T21" s="53">
        <f t="shared" si="1"/>
        <v>0</v>
      </c>
      <c r="U21" s="52">
        <f>'[1]Access-Ago'!O21</f>
        <v>0</v>
      </c>
      <c r="V21" s="53">
        <f t="shared" si="2"/>
        <v>0</v>
      </c>
      <c r="W21" s="52">
        <f>'[1]Access-Ago'!P21</f>
        <v>0</v>
      </c>
      <c r="X21" s="53">
        <f t="shared" si="3"/>
        <v>0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02.122</v>
      </c>
      <c r="D22" s="47" t="str">
        <f>CONCATENATE('[1]Access-Ago'!E22,".",'[1]Access-Ago'!G22)</f>
        <v>0033.15QA</v>
      </c>
      <c r="E22" s="48" t="str">
        <f>+'[1]Access-Ago'!F22</f>
        <v>PROGRAMA DE GESTAO E MANUTENCAO DO PODER JUDICIARIO</v>
      </c>
      <c r="F22" s="48" t="str">
        <f>+'[1]Access-Ago'!H22</f>
        <v>REFORMA DO FORUM FEDERAL DE BARUERI - SP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PRIMARIOS DE LIVRE APLICACAO</v>
      </c>
      <c r="J22" s="47" t="str">
        <f>+'[1]Access-Ago'!L22</f>
        <v>4</v>
      </c>
      <c r="K22" s="52"/>
      <c r="L22" s="52"/>
      <c r="M22" s="52"/>
      <c r="N22" s="50">
        <v>0</v>
      </c>
      <c r="O22" s="52"/>
      <c r="P22" s="52">
        <f>+'[1]Access-Ago'!M22</f>
        <v>1009596</v>
      </c>
      <c r="Q22" s="52">
        <v>0</v>
      </c>
      <c r="R22" s="52">
        <f t="shared" si="0"/>
        <v>1009596</v>
      </c>
      <c r="S22" s="52">
        <f>'[1]Access-Ago'!N22</f>
        <v>203929.71</v>
      </c>
      <c r="T22" s="53">
        <f t="shared" si="1"/>
        <v>0.20199140052060427</v>
      </c>
      <c r="U22" s="52">
        <f>'[1]Access-Ago'!O22</f>
        <v>70554.39</v>
      </c>
      <c r="V22" s="53">
        <f t="shared" si="2"/>
        <v>6.9883785197247208E-2</v>
      </c>
      <c r="W22" s="52">
        <f>'[1]Access-Ago'!P22</f>
        <v>70554.39</v>
      </c>
      <c r="X22" s="53">
        <f t="shared" si="3"/>
        <v>6.9883785197247208E-2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CONCATENATE('[1]Access-Ago'!C23,".",'[1]Access-Ago'!D23)</f>
        <v>02.122</v>
      </c>
      <c r="D23" s="47" t="str">
        <f>CONCATENATE('[1]Access-Ago'!E23,".",'[1]Access-Ago'!G23)</f>
        <v>0033.15TO</v>
      </c>
      <c r="E23" s="48" t="str">
        <f>+'[1]Access-Ago'!F23</f>
        <v>PROGRAMA DE GESTAO E MANUTENCAO DO PODER JUDICIARIO</v>
      </c>
      <c r="F23" s="48" t="str">
        <f>+'[1]Access-Ago'!H23</f>
        <v>REFORMA DO ANEXO ADMINISTRATIVO PRESIDENTE WILSON DE SAO PAU</v>
      </c>
      <c r="G23" s="47" t="str">
        <f>IF('[1]Access-Ago'!I23="1","F","S")</f>
        <v>F</v>
      </c>
      <c r="H23" s="47" t="str">
        <f>+'[1]Access-Ago'!J23</f>
        <v>0100</v>
      </c>
      <c r="I23" s="48" t="str">
        <f>+'[1]Access-Ago'!K23</f>
        <v>RECURSOS PRIMARIOS DE LIVRE APLICACAO</v>
      </c>
      <c r="J23" s="47" t="str">
        <f>+'[1]Access-Ago'!L23</f>
        <v>4</v>
      </c>
      <c r="K23" s="52"/>
      <c r="L23" s="52"/>
      <c r="M23" s="52"/>
      <c r="N23" s="50">
        <v>0</v>
      </c>
      <c r="O23" s="52"/>
      <c r="P23" s="52">
        <f>+'[1]Access-Ago'!M23</f>
        <v>1917770</v>
      </c>
      <c r="Q23" s="52">
        <f>'[1]Access-Ago'!O23</f>
        <v>0</v>
      </c>
      <c r="R23" s="52">
        <f t="shared" si="0"/>
        <v>1917770</v>
      </c>
      <c r="S23" s="52">
        <f>'[1]Access-Ago'!N23</f>
        <v>0</v>
      </c>
      <c r="T23" s="53">
        <f t="shared" si="1"/>
        <v>0</v>
      </c>
      <c r="U23" s="52">
        <f>'[1]Access-Ago'!O23</f>
        <v>0</v>
      </c>
      <c r="V23" s="53">
        <f t="shared" si="2"/>
        <v>0</v>
      </c>
      <c r="W23" s="52">
        <f>'[1]Access-Ago'!P23</f>
        <v>0</v>
      </c>
      <c r="X23" s="53">
        <f t="shared" si="3"/>
        <v>0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CONCATENATE('[1]Access-Ago'!C24,".",'[1]Access-Ago'!D24)</f>
        <v>02.122</v>
      </c>
      <c r="D24" s="47" t="str">
        <f>CONCATENATE('[1]Access-Ago'!E24,".",'[1]Access-Ago'!G24)</f>
        <v>0033.20TP</v>
      </c>
      <c r="E24" s="48" t="str">
        <f>+'[1]Access-Ago'!F24</f>
        <v>PROGRAMA DE GESTAO E MANUTENCAO DO PODER JUDICIARIO</v>
      </c>
      <c r="F24" s="48" t="str">
        <f>+'[1]Access-Ago'!H24</f>
        <v>ATIVOS CIVIS DA UNIAO</v>
      </c>
      <c r="G24" s="47" t="str">
        <f>IF('[1]Access-Ago'!I24="1","F","S")</f>
        <v>F</v>
      </c>
      <c r="H24" s="47" t="str">
        <f>+'[1]Access-Ago'!J24</f>
        <v>0100</v>
      </c>
      <c r="I24" s="48" t="str">
        <f>+'[1]Access-Ago'!K24</f>
        <v>RECURSOS PRIMARIOS DE LIVRE APLICACAO</v>
      </c>
      <c r="J24" s="47" t="str">
        <f>+'[1]Access-Ago'!L24</f>
        <v>1</v>
      </c>
      <c r="K24" s="52"/>
      <c r="L24" s="52"/>
      <c r="M24" s="52"/>
      <c r="N24" s="50">
        <v>0</v>
      </c>
      <c r="O24" s="52"/>
      <c r="P24" s="52">
        <f>+'[1]Access-Ago'!M24</f>
        <v>735317680.36000001</v>
      </c>
      <c r="Q24" s="52">
        <v>0</v>
      </c>
      <c r="R24" s="52">
        <f t="shared" si="0"/>
        <v>735317680.36000001</v>
      </c>
      <c r="S24" s="52">
        <f>'[1]Access-Ago'!N24</f>
        <v>735317680.36000001</v>
      </c>
      <c r="T24" s="53">
        <f t="shared" si="1"/>
        <v>1</v>
      </c>
      <c r="U24" s="52">
        <f>'[1]Access-Ago'!O24</f>
        <v>735227916.40999997</v>
      </c>
      <c r="V24" s="53">
        <f t="shared" si="2"/>
        <v>0.99987792493993055</v>
      </c>
      <c r="W24" s="52">
        <f>'[1]Access-Ago'!P24</f>
        <v>731376933</v>
      </c>
      <c r="X24" s="53">
        <f t="shared" si="3"/>
        <v>0.99464075532894747</v>
      </c>
    </row>
    <row r="25" spans="1:24" ht="30.75" customHeight="1" x14ac:dyDescent="0.2">
      <c r="A25" s="47" t="str">
        <f>+'[1]Access-Ago'!A25</f>
        <v>12101</v>
      </c>
      <c r="B25" s="48" t="str">
        <f>+'[1]Access-Ago'!B25</f>
        <v>JUSTICA FEDERAL DE PRIMEIRO GRAU</v>
      </c>
      <c r="C25" s="47" t="str">
        <f>CONCATENATE('[1]Access-Ago'!C25,".",'[1]Access-Ago'!D25)</f>
        <v>02.122</v>
      </c>
      <c r="D25" s="47" t="str">
        <f>CONCATENATE('[1]Access-Ago'!E25,".",'[1]Access-Ago'!G25)</f>
        <v>0033.216H</v>
      </c>
      <c r="E25" s="48" t="str">
        <f>+'[1]Access-Ago'!F25</f>
        <v>PROGRAMA DE GESTAO E MANUTENCAO DO PODER JUDICIARIO</v>
      </c>
      <c r="F25" s="48" t="str">
        <f>+'[1]Access-Ago'!H25</f>
        <v>AJUDA DE CUSTO PARA MORADIA OU AUXILIO-MORADIA A AGENTES PUB</v>
      </c>
      <c r="G25" s="47" t="str">
        <f>IF('[1]Access-Ago'!I25="1","F","S")</f>
        <v>F</v>
      </c>
      <c r="H25" s="47" t="str">
        <f>+'[1]Access-Ago'!J25</f>
        <v>0100</v>
      </c>
      <c r="I25" s="48" t="str">
        <f>+'[1]Access-Ago'!K25</f>
        <v>RECURSOS PRIMARIOS DE LIVRE APLICACAO</v>
      </c>
      <c r="J25" s="47" t="str">
        <f>+'[1]Access-Ago'!L25</f>
        <v>3</v>
      </c>
      <c r="K25" s="52"/>
      <c r="L25" s="52"/>
      <c r="M25" s="52"/>
      <c r="N25" s="50">
        <v>0</v>
      </c>
      <c r="O25" s="52"/>
      <c r="P25" s="52">
        <f>+'[1]Access-Ago'!M25</f>
        <v>164000</v>
      </c>
      <c r="Q25" s="52">
        <v>0</v>
      </c>
      <c r="R25" s="52">
        <f t="shared" si="0"/>
        <v>164000</v>
      </c>
      <c r="S25" s="52">
        <f>'[1]Access-Ago'!N25</f>
        <v>103890.28</v>
      </c>
      <c r="T25" s="53">
        <f t="shared" si="1"/>
        <v>0.63347731707317068</v>
      </c>
      <c r="U25" s="52">
        <f>'[1]Access-Ago'!O25</f>
        <v>66015.03</v>
      </c>
      <c r="V25" s="53">
        <f t="shared" si="2"/>
        <v>0.40253067073170729</v>
      </c>
      <c r="W25" s="52">
        <f>'[1]Access-Ago'!P25</f>
        <v>66015.03</v>
      </c>
      <c r="X25" s="53">
        <f t="shared" si="3"/>
        <v>0.40253067073170729</v>
      </c>
    </row>
    <row r="26" spans="1:24" ht="30.75" customHeight="1" x14ac:dyDescent="0.2">
      <c r="A26" s="47" t="str">
        <f>+'[1]Access-Ago'!A26</f>
        <v>12101</v>
      </c>
      <c r="B26" s="48" t="str">
        <f>+'[1]Access-Ago'!B26</f>
        <v>JUSTICA FEDERAL DE PRIMEIRO GRAU</v>
      </c>
      <c r="C26" s="47" t="str">
        <f>CONCATENATE('[1]Access-Ago'!C26,".",'[1]Access-Ago'!D26)</f>
        <v>02.131</v>
      </c>
      <c r="D26" s="47" t="str">
        <f>CONCATENATE('[1]Access-Ago'!E26,".",'[1]Access-Ago'!G26)</f>
        <v>0033.219I</v>
      </c>
      <c r="E26" s="48" t="str">
        <f>+'[1]Access-Ago'!F26</f>
        <v>PROGRAMA DE GESTAO E MANUTENCAO DO PODER JUDICIARIO</v>
      </c>
      <c r="F26" s="48" t="str">
        <f>+'[1]Access-Ago'!H26</f>
        <v>PUBLICIDADE INSTITUCIONAL E DE UTILIDADE PUBLICA</v>
      </c>
      <c r="G26" s="47" t="str">
        <f>IF('[1]Access-Ago'!I26="1","F","S")</f>
        <v>F</v>
      </c>
      <c r="H26" s="47" t="str">
        <f>+'[1]Access-Ago'!J26</f>
        <v>0100</v>
      </c>
      <c r="I26" s="48" t="str">
        <f>+'[1]Access-Ago'!K26</f>
        <v>RECURSOS PRIMARIOS DE LIVRE APLICACAO</v>
      </c>
      <c r="J26" s="47" t="str">
        <f>+'[1]Access-Ago'!L26</f>
        <v>4</v>
      </c>
      <c r="K26" s="52"/>
      <c r="L26" s="52"/>
      <c r="M26" s="52"/>
      <c r="N26" s="50">
        <v>0</v>
      </c>
      <c r="O26" s="52"/>
      <c r="P26" s="52">
        <f>+'[1]Access-Ago'!M26</f>
        <v>20000</v>
      </c>
      <c r="Q26" s="52">
        <v>0</v>
      </c>
      <c r="R26" s="52">
        <f t="shared" si="0"/>
        <v>20000</v>
      </c>
      <c r="S26" s="52">
        <f>'[1]Access-Ago'!N26</f>
        <v>0</v>
      </c>
      <c r="T26" s="53">
        <f t="shared" si="1"/>
        <v>0</v>
      </c>
      <c r="U26" s="52">
        <f>'[1]Access-Ago'!O26</f>
        <v>0</v>
      </c>
      <c r="V26" s="53">
        <f t="shared" si="2"/>
        <v>0</v>
      </c>
      <c r="W26" s="52">
        <f>'[1]Access-Ago'!P26</f>
        <v>0</v>
      </c>
      <c r="X26" s="53">
        <f t="shared" si="3"/>
        <v>0</v>
      </c>
    </row>
    <row r="27" spans="1:24" ht="30.75" customHeight="1" x14ac:dyDescent="0.2">
      <c r="A27" s="47" t="str">
        <f>+'[1]Access-Ago'!A27</f>
        <v>12101</v>
      </c>
      <c r="B27" s="48" t="str">
        <f>+'[1]Access-Ago'!B27</f>
        <v>JUSTICA FEDERAL DE PRIMEIRO GRAU</v>
      </c>
      <c r="C27" s="47" t="str">
        <f>CONCATENATE('[1]Access-Ago'!C27,".",'[1]Access-Ago'!D27)</f>
        <v>02.131</v>
      </c>
      <c r="D27" s="47" t="str">
        <f>CONCATENATE('[1]Access-Ago'!E27,".",'[1]Access-Ago'!G27)</f>
        <v>0033.219I</v>
      </c>
      <c r="E27" s="48" t="str">
        <f>+'[1]Access-Ago'!F27</f>
        <v>PROGRAMA DE GESTAO E MANUTENCAO DO PODER JUDICIARIO</v>
      </c>
      <c r="F27" s="48" t="str">
        <f>+'[1]Access-Ago'!H27</f>
        <v>PUBLICIDADE INSTITUCIONAL E DE UTILIDADE PUBLICA</v>
      </c>
      <c r="G27" s="47" t="str">
        <f>IF('[1]Access-Ago'!I27="1","F","S")</f>
        <v>F</v>
      </c>
      <c r="H27" s="47" t="str">
        <f>+'[1]Access-Ago'!J27</f>
        <v>0100</v>
      </c>
      <c r="I27" s="48" t="str">
        <f>+'[1]Access-Ago'!K27</f>
        <v>RECURSOS PRIMARIOS DE LIVRE APLICACAO</v>
      </c>
      <c r="J27" s="47" t="str">
        <f>+'[1]Access-Ago'!L27</f>
        <v>3</v>
      </c>
      <c r="K27" s="52"/>
      <c r="L27" s="52"/>
      <c r="M27" s="52"/>
      <c r="N27" s="50">
        <v>0</v>
      </c>
      <c r="O27" s="52"/>
      <c r="P27" s="52">
        <f>+'[1]Access-Ago'!M27</f>
        <v>20000</v>
      </c>
      <c r="Q27" s="52">
        <v>0</v>
      </c>
      <c r="R27" s="52">
        <f t="shared" si="0"/>
        <v>20000</v>
      </c>
      <c r="S27" s="52">
        <f>'[1]Access-Ago'!N27</f>
        <v>10750.34</v>
      </c>
      <c r="T27" s="53">
        <f t="shared" si="1"/>
        <v>0.53751700000000002</v>
      </c>
      <c r="U27" s="52">
        <f>'[1]Access-Ago'!O27</f>
        <v>8484.58</v>
      </c>
      <c r="V27" s="53">
        <f t="shared" si="2"/>
        <v>0.42422900000000002</v>
      </c>
      <c r="W27" s="52">
        <f>'[1]Access-Ago'!P27</f>
        <v>8484.58</v>
      </c>
      <c r="X27" s="53">
        <f t="shared" si="3"/>
        <v>0.42422900000000002</v>
      </c>
    </row>
    <row r="28" spans="1:24" ht="30.75" customHeight="1" x14ac:dyDescent="0.2">
      <c r="A28" s="47" t="str">
        <f>+'[1]Access-Ago'!A28</f>
        <v>12101</v>
      </c>
      <c r="B28" s="48" t="str">
        <f>+'[1]Access-Ago'!B28</f>
        <v>JUSTICA FEDERAL DE PRIMEIRO GRAU</v>
      </c>
      <c r="C28" s="47" t="str">
        <f>CONCATENATE('[1]Access-Ago'!C28,".",'[1]Access-Ago'!D28)</f>
        <v>02.301</v>
      </c>
      <c r="D28" s="47" t="str">
        <f>CONCATENATE('[1]Access-Ago'!E28,".",'[1]Access-Ago'!G28)</f>
        <v>0033.2004</v>
      </c>
      <c r="E28" s="48" t="str">
        <f>+'[1]Access-Ago'!F28</f>
        <v>PROGRAMA DE GESTAO E MANUTENCAO DO PODER JUDICIARIO</v>
      </c>
      <c r="F28" s="48" t="str">
        <f>+'[1]Access-Ago'!H28</f>
        <v>ASSISTENCIA MEDICA E ODONTOLOGICA AOS SERVIDORES CIVIS, EMPR</v>
      </c>
      <c r="G28" s="47" t="str">
        <f>IF('[1]Access-Ago'!I28="1","F","S")</f>
        <v>S</v>
      </c>
      <c r="H28" s="47" t="str">
        <f>+'[1]Access-Ago'!J28</f>
        <v>0151</v>
      </c>
      <c r="I28" s="48" t="str">
        <f>+'[1]Access-Ago'!K28</f>
        <v>RECURSOS LIVRES DA SEGURIDADE SOCIAL</v>
      </c>
      <c r="J28" s="47" t="str">
        <f>+'[1]Access-Ago'!L28</f>
        <v>4</v>
      </c>
      <c r="K28" s="52"/>
      <c r="L28" s="52"/>
      <c r="M28" s="52"/>
      <c r="N28" s="50">
        <v>0</v>
      </c>
      <c r="O28" s="52"/>
      <c r="P28" s="52">
        <f>+'[1]Access-Ago'!M28</f>
        <v>6700</v>
      </c>
      <c r="Q28" s="52">
        <v>0</v>
      </c>
      <c r="R28" s="52">
        <f t="shared" si="0"/>
        <v>6700</v>
      </c>
      <c r="S28" s="52">
        <f>'[1]Access-Ago'!N28</f>
        <v>306.94</v>
      </c>
      <c r="T28" s="53">
        <f t="shared" si="1"/>
        <v>4.5811940298507464E-2</v>
      </c>
      <c r="U28" s="52">
        <f>'[1]Access-Ago'!O28</f>
        <v>306.94</v>
      </c>
      <c r="V28" s="53">
        <f t="shared" si="2"/>
        <v>4.5811940298507464E-2</v>
      </c>
      <c r="W28" s="52">
        <f>'[1]Access-Ago'!P28</f>
        <v>306.94</v>
      </c>
      <c r="X28" s="53">
        <f t="shared" si="3"/>
        <v>4.5811940298507464E-2</v>
      </c>
    </row>
    <row r="29" spans="1:24" ht="30.75" customHeight="1" x14ac:dyDescent="0.2">
      <c r="A29" s="47" t="str">
        <f>+'[1]Access-Ago'!A29</f>
        <v>12101</v>
      </c>
      <c r="B29" s="48" t="str">
        <f>+'[1]Access-Ago'!B29</f>
        <v>JUSTICA FEDERAL DE PRIMEIRO GRAU</v>
      </c>
      <c r="C29" s="47" t="str">
        <f>CONCATENATE('[1]Access-Ago'!C29,".",'[1]Access-Ago'!D29)</f>
        <v>02.301</v>
      </c>
      <c r="D29" s="47" t="str">
        <f>CONCATENATE('[1]Access-Ago'!E29,".",'[1]Access-Ago'!G29)</f>
        <v>0033.2004</v>
      </c>
      <c r="E29" s="48" t="str">
        <f>+'[1]Access-Ago'!F29</f>
        <v>PROGRAMA DE GESTAO E MANUTENCAO DO PODER JUDICIARIO</v>
      </c>
      <c r="F29" s="48" t="str">
        <f>+'[1]Access-Ago'!H29</f>
        <v>ASSISTENCIA MEDICA E ODONTOLOGICA AOS SERVIDORES CIVIS, EMPR</v>
      </c>
      <c r="G29" s="47" t="str">
        <f>IF('[1]Access-Ago'!I29="1","F","S")</f>
        <v>S</v>
      </c>
      <c r="H29" s="47" t="str">
        <f>+'[1]Access-Ago'!J29</f>
        <v>0151</v>
      </c>
      <c r="I29" s="48" t="str">
        <f>+'[1]Access-Ago'!K29</f>
        <v>RECURSOS LIVRES DA SEGURIDADE SOCIAL</v>
      </c>
      <c r="J29" s="47" t="str">
        <f>+'[1]Access-Ago'!L29</f>
        <v>3</v>
      </c>
      <c r="K29" s="52"/>
      <c r="L29" s="52"/>
      <c r="M29" s="52"/>
      <c r="N29" s="50">
        <v>0</v>
      </c>
      <c r="O29" s="52"/>
      <c r="P29" s="52">
        <f>+'[1]Access-Ago'!M29</f>
        <v>31061225</v>
      </c>
      <c r="Q29" s="52">
        <v>0</v>
      </c>
      <c r="R29" s="52">
        <f t="shared" si="0"/>
        <v>31061225</v>
      </c>
      <c r="S29" s="52">
        <f>'[1]Access-Ago'!N29</f>
        <v>28603171.609999999</v>
      </c>
      <c r="T29" s="53">
        <f t="shared" si="1"/>
        <v>0.92086424827095514</v>
      </c>
      <c r="U29" s="52">
        <f>'[1]Access-Ago'!O29</f>
        <v>16626241.84</v>
      </c>
      <c r="V29" s="53">
        <f t="shared" si="2"/>
        <v>0.53527321733125466</v>
      </c>
      <c r="W29" s="52">
        <f>'[1]Access-Ago'!P29</f>
        <v>15973987.699999999</v>
      </c>
      <c r="X29" s="53">
        <f t="shared" si="3"/>
        <v>0.5142742341939186</v>
      </c>
    </row>
    <row r="30" spans="1:24" ht="30.75" customHeight="1" x14ac:dyDescent="0.2">
      <c r="A30" s="47" t="str">
        <f>+'[1]Access-Ago'!A30</f>
        <v>12101</v>
      </c>
      <c r="B30" s="48" t="str">
        <f>+'[1]Access-Ago'!B30</f>
        <v>JUSTICA FEDERAL DE PRIMEIRO GRAU</v>
      </c>
      <c r="C30" s="47" t="str">
        <f>CONCATENATE('[1]Access-Ago'!C30,".",'[1]Access-Ago'!D30)</f>
        <v>02.301</v>
      </c>
      <c r="D30" s="47" t="str">
        <f>CONCATENATE('[1]Access-Ago'!E30,".",'[1]Access-Ago'!G30)</f>
        <v>0033.212B</v>
      </c>
      <c r="E30" s="48" t="str">
        <f>+'[1]Access-Ago'!F30</f>
        <v>PROGRAMA DE GESTAO E MANUTENCAO DO PODER JUDICIARIO</v>
      </c>
      <c r="F30" s="48" t="str">
        <f>+'[1]Access-Ago'!H30</f>
        <v>BENEFICIOS OBRIGATORIOS AOS SERVIDORES CIVIS, EMPREGADOS, MI</v>
      </c>
      <c r="G30" s="47" t="str">
        <f>IF('[1]Access-Ago'!I30="1","F","S")</f>
        <v>F</v>
      </c>
      <c r="H30" s="47" t="str">
        <f>+'[1]Access-Ago'!J30</f>
        <v>0100</v>
      </c>
      <c r="I30" s="48" t="str">
        <f>+'[1]Access-Ago'!K30</f>
        <v>RECURSOS PRIMARIOS DE LIVRE APLICACAO</v>
      </c>
      <c r="J30" s="47" t="str">
        <f>+'[1]Access-Ago'!L30</f>
        <v>3</v>
      </c>
      <c r="K30" s="52"/>
      <c r="L30" s="52"/>
      <c r="M30" s="52"/>
      <c r="N30" s="50">
        <v>0</v>
      </c>
      <c r="O30" s="52"/>
      <c r="P30" s="52">
        <f>+'[1]Access-Ago'!M30</f>
        <v>57212402.289999999</v>
      </c>
      <c r="Q30" s="52">
        <v>0</v>
      </c>
      <c r="R30" s="52">
        <f t="shared" si="0"/>
        <v>57212402.289999999</v>
      </c>
      <c r="S30" s="52">
        <f>'[1]Access-Ago'!N30</f>
        <v>55448020.560000002</v>
      </c>
      <c r="T30" s="53">
        <f t="shared" si="1"/>
        <v>0.96916085220374693</v>
      </c>
      <c r="U30" s="52">
        <f>'[1]Access-Ago'!O30</f>
        <v>36566328.509999998</v>
      </c>
      <c r="V30" s="53">
        <f t="shared" si="2"/>
        <v>0.63913289857418432</v>
      </c>
      <c r="W30" s="52">
        <f>'[1]Access-Ago'!P30</f>
        <v>36566328.509999998</v>
      </c>
      <c r="X30" s="53">
        <f t="shared" si="3"/>
        <v>0.63913289857418432</v>
      </c>
    </row>
    <row r="31" spans="1:24" ht="30.75" customHeight="1" x14ac:dyDescent="0.2">
      <c r="A31" s="47" t="str">
        <f>+'[1]Access-Ago'!A31</f>
        <v>12101</v>
      </c>
      <c r="B31" s="48" t="str">
        <f>+'[1]Access-Ago'!B31</f>
        <v>JUSTICA FEDERAL DE PRIMEIRO GRAU</v>
      </c>
      <c r="C31" s="47" t="str">
        <f>CONCATENATE('[1]Access-Ago'!C31,".",'[1]Access-Ago'!D31)</f>
        <v>02.846</v>
      </c>
      <c r="D31" s="47" t="str">
        <f>CONCATENATE('[1]Access-Ago'!E31,".",'[1]Access-Ago'!G31)</f>
        <v>0033.09HB</v>
      </c>
      <c r="E31" s="48" t="str">
        <f>+'[1]Access-Ago'!F31</f>
        <v>PROGRAMA DE GESTAO E MANUTENCAO DO PODER JUDICIARIO</v>
      </c>
      <c r="F31" s="48" t="str">
        <f>+'[1]Access-Ago'!H31</f>
        <v>CONTRIBUICAO DA UNIAO, DE SUAS AUTARQUIAS E FUNDACOES PARA O</v>
      </c>
      <c r="G31" s="47" t="str">
        <f>IF('[1]Access-Ago'!I31="1","F","S")</f>
        <v>F</v>
      </c>
      <c r="H31" s="47" t="str">
        <f>+'[1]Access-Ago'!J31</f>
        <v>0100</v>
      </c>
      <c r="I31" s="48" t="str">
        <f>+'[1]Access-Ago'!K31</f>
        <v>RECURSOS PRIMARIOS DE LIVRE APLICACAO</v>
      </c>
      <c r="J31" s="47" t="str">
        <f>+'[1]Access-Ago'!L31</f>
        <v>1</v>
      </c>
      <c r="K31" s="52"/>
      <c r="L31" s="52"/>
      <c r="M31" s="52"/>
      <c r="N31" s="50">
        <v>0</v>
      </c>
      <c r="O31" s="52"/>
      <c r="P31" s="52">
        <f>+'[1]Access-Ago'!M31</f>
        <v>148801580.09999999</v>
      </c>
      <c r="Q31" s="52">
        <v>0</v>
      </c>
      <c r="R31" s="52">
        <f t="shared" si="0"/>
        <v>148801580.09999999</v>
      </c>
      <c r="S31" s="52">
        <f>'[1]Access-Ago'!N31</f>
        <v>148801580.09999999</v>
      </c>
      <c r="T31" s="53">
        <f t="shared" si="1"/>
        <v>1</v>
      </c>
      <c r="U31" s="52">
        <f>'[1]Access-Ago'!O31</f>
        <v>148801580.09999999</v>
      </c>
      <c r="V31" s="53">
        <f t="shared" si="2"/>
        <v>1</v>
      </c>
      <c r="W31" s="52">
        <f>'[1]Access-Ago'!P31</f>
        <v>148801580.09999999</v>
      </c>
      <c r="X31" s="53">
        <f t="shared" si="3"/>
        <v>1</v>
      </c>
    </row>
    <row r="32" spans="1:24" ht="30.75" customHeight="1" x14ac:dyDescent="0.2">
      <c r="A32" s="47" t="str">
        <f>+'[1]Access-Ago'!A32</f>
        <v>12101</v>
      </c>
      <c r="B32" s="48" t="str">
        <f>+'[1]Access-Ago'!B32</f>
        <v>JUSTICA FEDERAL DE PRIMEIRO GRAU</v>
      </c>
      <c r="C32" s="47" t="str">
        <f>CONCATENATE('[1]Access-Ago'!C32,".",'[1]Access-Ago'!D32)</f>
        <v>09.272</v>
      </c>
      <c r="D32" s="47" t="str">
        <f>CONCATENATE('[1]Access-Ago'!E32,".",'[1]Access-Ago'!G32)</f>
        <v>0033.0181</v>
      </c>
      <c r="E32" s="48" t="str">
        <f>+'[1]Access-Ago'!F32</f>
        <v>PROGRAMA DE GESTAO E MANUTENCAO DO PODER JUDICIARIO</v>
      </c>
      <c r="F32" s="48" t="str">
        <f>+'[1]Access-Ago'!H32</f>
        <v>APOSENTADORIAS E PENSOES CIVIS DA UNIAO</v>
      </c>
      <c r="G32" s="47" t="str">
        <f>IF('[1]Access-Ago'!I32="1","F","S")</f>
        <v>S</v>
      </c>
      <c r="H32" s="47" t="str">
        <f>+'[1]Access-Ago'!J32</f>
        <v>0156</v>
      </c>
      <c r="I32" s="48" t="str">
        <f>+'[1]Access-Ago'!K32</f>
        <v>CONTRIB.DO SERV.PARA O PLANO SEG.SOC.SERV.PUB</v>
      </c>
      <c r="J32" s="47" t="str">
        <f>+'[1]Access-Ago'!L32</f>
        <v>1</v>
      </c>
      <c r="K32" s="52"/>
      <c r="L32" s="52"/>
      <c r="M32" s="52"/>
      <c r="N32" s="50">
        <v>0</v>
      </c>
      <c r="O32" s="52"/>
      <c r="P32" s="52">
        <f>+'[1]Access-Ago'!M32</f>
        <v>170370446.34</v>
      </c>
      <c r="Q32" s="52">
        <v>0</v>
      </c>
      <c r="R32" s="52">
        <f t="shared" si="0"/>
        <v>170370446.34</v>
      </c>
      <c r="S32" s="52">
        <f>'[1]Access-Ago'!N32</f>
        <v>170370446.34</v>
      </c>
      <c r="T32" s="53">
        <f t="shared" si="1"/>
        <v>1</v>
      </c>
      <c r="U32" s="52">
        <f>'[1]Access-Ago'!O32</f>
        <v>170339925.22999999</v>
      </c>
      <c r="V32" s="53">
        <f t="shared" si="2"/>
        <v>0.9998208544342303</v>
      </c>
      <c r="W32" s="52">
        <f>'[1]Access-Ago'!P32</f>
        <v>168855913.09</v>
      </c>
      <c r="X32" s="53">
        <f t="shared" si="3"/>
        <v>0.99111035227918864</v>
      </c>
    </row>
    <row r="33" spans="1:24" ht="30.75" customHeight="1" x14ac:dyDescent="0.2">
      <c r="A33" s="47" t="str">
        <f>+'[1]Access-Ago'!A33</f>
        <v>12101</v>
      </c>
      <c r="B33" s="48" t="str">
        <f>+'[1]Access-Ago'!B33</f>
        <v>JUSTICA FEDERAL DE PRIMEIRO GRAU</v>
      </c>
      <c r="C33" s="47" t="str">
        <f>CONCATENATE('[1]Access-Ago'!C33,".",'[1]Access-Ago'!D33)</f>
        <v>09.272</v>
      </c>
      <c r="D33" s="47" t="str">
        <f>CONCATENATE('[1]Access-Ago'!E33,".",'[1]Access-Ago'!G33)</f>
        <v>0033.0181</v>
      </c>
      <c r="E33" s="48" t="str">
        <f>+'[1]Access-Ago'!F33</f>
        <v>PROGRAMA DE GESTAO E MANUTENCAO DO PODER JUDICIARIO</v>
      </c>
      <c r="F33" s="48" t="str">
        <f>+'[1]Access-Ago'!H33</f>
        <v>APOSENTADORIAS E PENSOES CIVIS DA UNIAO</v>
      </c>
      <c r="G33" s="47" t="str">
        <f>IF('[1]Access-Ago'!I33="1","F","S")</f>
        <v>S</v>
      </c>
      <c r="H33" s="47" t="str">
        <f>+'[1]Access-Ago'!J33</f>
        <v>0169</v>
      </c>
      <c r="I33" s="48" t="str">
        <f>+'[1]Access-Ago'!K33</f>
        <v>CONTR.PATRONAL PARA O PLANO SEG.SOC.SERV.PUB.</v>
      </c>
      <c r="J33" s="47" t="str">
        <f>+'[1]Access-Ago'!L33</f>
        <v>1</v>
      </c>
      <c r="K33" s="52"/>
      <c r="L33" s="52"/>
      <c r="M33" s="52"/>
      <c r="N33" s="50">
        <v>0</v>
      </c>
      <c r="O33" s="52"/>
      <c r="P33" s="52">
        <f>+'[1]Access-Ago'!M33</f>
        <v>8131729.1799999997</v>
      </c>
      <c r="Q33" s="52">
        <v>0</v>
      </c>
      <c r="R33" s="52">
        <f t="shared" si="0"/>
        <v>8131729.1799999997</v>
      </c>
      <c r="S33" s="52">
        <f>'[1]Access-Ago'!N33</f>
        <v>8131729.1799999997</v>
      </c>
      <c r="T33" s="53">
        <f t="shared" si="1"/>
        <v>1</v>
      </c>
      <c r="U33" s="52">
        <f>'[1]Access-Ago'!O33</f>
        <v>8131729.1799999997</v>
      </c>
      <c r="V33" s="53">
        <f t="shared" si="2"/>
        <v>1</v>
      </c>
      <c r="W33" s="52">
        <f>'[1]Access-Ago'!P33</f>
        <v>8131729.1799999997</v>
      </c>
      <c r="X33" s="53">
        <f t="shared" si="3"/>
        <v>1</v>
      </c>
    </row>
    <row r="34" spans="1:24" ht="30.75" customHeight="1" x14ac:dyDescent="0.2">
      <c r="A34" s="47" t="str">
        <f>+'[1]Access-Ago'!A34</f>
        <v>25303</v>
      </c>
      <c r="B34" s="48" t="str">
        <f>+'[1]Access-Ago'!B34</f>
        <v>INSTITUTO NACIONAL DO SEGURO SOCIAL</v>
      </c>
      <c r="C34" s="47" t="str">
        <f>CONCATENATE('[1]Access-Ago'!C34,".",'[1]Access-Ago'!D34)</f>
        <v>28.846</v>
      </c>
      <c r="D34" s="47" t="str">
        <f>CONCATENATE('[1]Access-Ago'!E34,".",'[1]Access-Ago'!G34)</f>
        <v>0901.00SA</v>
      </c>
      <c r="E34" s="48" t="str">
        <f>+'[1]Access-Ago'!F34</f>
        <v>OPERACOES ESPECIAIS: CUMPRIMENTO DE SENTENCAS JUDICIAIS</v>
      </c>
      <c r="F34" s="48" t="str">
        <f>+'[1]Access-Ago'!H34</f>
        <v>PAGAMENTO DE HONORARIOS PERICIAIS NAS ACOES EM QUE O INSS FI</v>
      </c>
      <c r="G34" s="47" t="str">
        <f>IF('[1]Access-Ago'!I34="1","F","S")</f>
        <v>S</v>
      </c>
      <c r="H34" s="47" t="str">
        <f>+'[1]Access-Ago'!J34</f>
        <v>0100</v>
      </c>
      <c r="I34" s="48" t="str">
        <f>+'[1]Access-Ago'!K34</f>
        <v>RECURSOS PRIMARIOS DE LIVRE APLICACAO</v>
      </c>
      <c r="J34" s="47" t="str">
        <f>+'[1]Access-Ago'!L34</f>
        <v>3</v>
      </c>
      <c r="K34" s="52"/>
      <c r="L34" s="52"/>
      <c r="M34" s="52"/>
      <c r="N34" s="50">
        <v>0</v>
      </c>
      <c r="O34" s="52"/>
      <c r="P34" s="52">
        <f>+'[1]Access-Ago'!M34</f>
        <v>2246019</v>
      </c>
      <c r="Q34" s="52">
        <v>0</v>
      </c>
      <c r="R34" s="52">
        <f t="shared" si="0"/>
        <v>2246019</v>
      </c>
      <c r="S34" s="52">
        <f>'[1]Access-Ago'!N34</f>
        <v>2246019</v>
      </c>
      <c r="T34" s="53">
        <f t="shared" si="1"/>
        <v>1</v>
      </c>
      <c r="U34" s="52">
        <f>'[1]Access-Ago'!O34</f>
        <v>2234835.3199999998</v>
      </c>
      <c r="V34" s="53">
        <f t="shared" si="2"/>
        <v>0.99502066545296364</v>
      </c>
      <c r="W34" s="52">
        <f>'[1]Access-Ago'!P34</f>
        <v>2234657.3199999998</v>
      </c>
      <c r="X34" s="53">
        <f t="shared" si="3"/>
        <v>0.99494141411982706</v>
      </c>
    </row>
    <row r="35" spans="1:24" ht="30.75" customHeight="1" thickBot="1" x14ac:dyDescent="0.25">
      <c r="A35" s="47" t="str">
        <f>+'[1]Access-Ago'!A35</f>
        <v>25303</v>
      </c>
      <c r="B35" s="48" t="str">
        <f>+'[1]Access-Ago'!B35</f>
        <v>INSTITUTO NACIONAL DO SEGURO SOCIAL</v>
      </c>
      <c r="C35" s="47" t="str">
        <f>CONCATENATE('[1]Access-Ago'!C35,".",'[1]Access-Ago'!D35)</f>
        <v>28.846</v>
      </c>
      <c r="D35" s="47" t="str">
        <f>CONCATENATE('[1]Access-Ago'!E35,".",'[1]Access-Ago'!G35)</f>
        <v>0901.00SA</v>
      </c>
      <c r="E35" s="48" t="str">
        <f>+'[1]Access-Ago'!F35</f>
        <v>OPERACOES ESPECIAIS: CUMPRIMENTO DE SENTENCAS JUDICIAIS</v>
      </c>
      <c r="F35" s="48" t="str">
        <f>+'[1]Access-Ago'!H35</f>
        <v>PAGAMENTO DE HONORARIOS PERICIAIS NAS ACOES EM QUE O INSS FI</v>
      </c>
      <c r="G35" s="47" t="str">
        <f>IF('[1]Access-Ago'!I35="1","F","S")</f>
        <v>S</v>
      </c>
      <c r="H35" s="47" t="str">
        <f>+'[1]Access-Ago'!J35</f>
        <v>0151</v>
      </c>
      <c r="I35" s="48" t="str">
        <f>+'[1]Access-Ago'!K35</f>
        <v>RECURSOS LIVRES DA SEGURIDADE SOCIAL</v>
      </c>
      <c r="J35" s="47" t="str">
        <f>+'[1]Access-Ago'!L35</f>
        <v>3</v>
      </c>
      <c r="K35" s="52"/>
      <c r="L35" s="52"/>
      <c r="M35" s="52"/>
      <c r="N35" s="50">
        <v>0</v>
      </c>
      <c r="O35" s="52"/>
      <c r="P35" s="52">
        <f>+'[1]Access-Ago'!M35</f>
        <v>20531010</v>
      </c>
      <c r="Q35" s="52">
        <v>0</v>
      </c>
      <c r="R35" s="52">
        <f t="shared" si="0"/>
        <v>20531010</v>
      </c>
      <c r="S35" s="52">
        <f>'[1]Access-Ago'!N35</f>
        <v>20531010</v>
      </c>
      <c r="T35" s="53">
        <f t="shared" si="1"/>
        <v>1</v>
      </c>
      <c r="U35" s="52">
        <f>'[1]Access-Ago'!O35</f>
        <v>20493372.719999999</v>
      </c>
      <c r="V35" s="53">
        <f t="shared" si="2"/>
        <v>0.99816680815994918</v>
      </c>
      <c r="W35" s="52">
        <f>'[1]Access-Ago'!P35</f>
        <v>20493194.719999999</v>
      </c>
      <c r="X35" s="53">
        <f t="shared" si="3"/>
        <v>0.99815813834779676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1321412404.27</v>
      </c>
      <c r="Q36" s="56">
        <f>SUM(Q10:Q35)</f>
        <v>0</v>
      </c>
      <c r="R36" s="56">
        <f>SUM(R10:R35)</f>
        <v>1321412404.27</v>
      </c>
      <c r="S36" s="56">
        <f>SUM(S10:S35)</f>
        <v>1297548311.3699999</v>
      </c>
      <c r="T36" s="57">
        <f t="shared" si="1"/>
        <v>0.98194046550275604</v>
      </c>
      <c r="U36" s="56">
        <f>SUM(U10:U35)</f>
        <v>1207605669.24</v>
      </c>
      <c r="V36" s="57">
        <f t="shared" si="2"/>
        <v>0.9138749305952889</v>
      </c>
      <c r="W36" s="56">
        <f>SUM(W10:W35)</f>
        <v>1196594426.8900001</v>
      </c>
      <c r="X36" s="57">
        <f t="shared" si="3"/>
        <v>0.90554199659647194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2021-09-20T17:16:30Z</dcterms:created>
  <dcterms:modified xsi:type="dcterms:W3CDTF">2021-09-20T17:17:02Z</dcterms:modified>
</cp:coreProperties>
</file>