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2" i="1" s="1"/>
  <c r="U10" i="1"/>
  <c r="U22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T18" i="1" l="1"/>
  <c r="T20" i="1"/>
  <c r="R10" i="1"/>
  <c r="T10" i="1" s="1"/>
  <c r="X18" i="1"/>
  <c r="X20" i="1"/>
  <c r="X11" i="1"/>
  <c r="T11" i="1"/>
  <c r="V11" i="1"/>
  <c r="X13" i="1"/>
  <c r="T13" i="1"/>
  <c r="V13" i="1"/>
  <c r="X15" i="1"/>
  <c r="T15" i="1"/>
  <c r="V15" i="1"/>
  <c r="V10" i="1"/>
  <c r="R22" i="1"/>
  <c r="X10" i="1"/>
  <c r="V12" i="1"/>
  <c r="X12" i="1"/>
  <c r="T12" i="1"/>
  <c r="V14" i="1"/>
  <c r="X14" i="1"/>
  <c r="T14" i="1"/>
  <c r="V16" i="1"/>
  <c r="X16" i="1"/>
  <c r="T16" i="1"/>
  <c r="P22" i="1"/>
  <c r="V17" i="1"/>
  <c r="V19" i="1"/>
  <c r="V21" i="1"/>
  <c r="T17" i="1"/>
  <c r="T19" i="1"/>
  <c r="T21" i="1"/>
  <c r="S22" i="1"/>
  <c r="V22" i="1" l="1"/>
  <c r="X22" i="1"/>
  <c r="T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<sst xmlns="http://schemas.openxmlformats.org/spreadsheetml/2006/main" count="55" uniqueCount="51">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</sst>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6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orcentagem 11" xfId="1"/>
    <cellStyle name="Porcentagem 11 2" xfId="13"/>
    <cellStyle name="Porcentagem 2" xfId="3"/>
    <cellStyle name="Porcentagem 2 2" xfId="14"/>
    <cellStyle name="Vírgula 2" xfId="4"/>
    <cellStyle name="Vírgula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999967</v>
          </cell>
          <cell r="N10">
            <v>916785.35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43633853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135444674</v>
          </cell>
          <cell r="N12">
            <v>23674181.109999999</v>
          </cell>
          <cell r="O12">
            <v>491436.98</v>
          </cell>
          <cell r="P12">
            <v>481785.8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18452563</v>
          </cell>
          <cell r="N13">
            <v>1536752.61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108891069.23999999</v>
          </cell>
          <cell r="N14">
            <v>108880891.09999999</v>
          </cell>
          <cell r="O14">
            <v>108880891.09999999</v>
          </cell>
          <cell r="P14">
            <v>105742010.87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186000</v>
          </cell>
          <cell r="N15">
            <v>8411</v>
          </cell>
          <cell r="O15">
            <v>8411</v>
          </cell>
          <cell r="P15">
            <v>8411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11154333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40300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3</v>
          </cell>
          <cell r="M18">
            <v>44740742</v>
          </cell>
          <cell r="N18">
            <v>30601380</v>
          </cell>
          <cell r="O18">
            <v>300040.92</v>
          </cell>
          <cell r="P18">
            <v>300040.92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55807676.43</v>
          </cell>
          <cell r="N19">
            <v>54663027.82</v>
          </cell>
          <cell r="O19">
            <v>4617562.5999999996</v>
          </cell>
          <cell r="P19">
            <v>4617562.5999999996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1</v>
          </cell>
          <cell r="M20">
            <v>18198086.359999999</v>
          </cell>
          <cell r="N20">
            <v>18198086.359999999</v>
          </cell>
          <cell r="O20">
            <v>18198086.359999999</v>
          </cell>
          <cell r="P20">
            <v>18198086.359999999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0156</v>
          </cell>
          <cell r="K21" t="str">
            <v>CONTRIB.DO SERV.PARA O PLANO SEG.SOC.SERV.PUB</v>
          </cell>
          <cell r="L21" t="str">
            <v>1</v>
          </cell>
          <cell r="M21">
            <v>31682615.73</v>
          </cell>
          <cell r="N21">
            <v>31682615.73</v>
          </cell>
          <cell r="O21">
            <v>31682615.73</v>
          </cell>
          <cell r="P21">
            <v>30303369.640000001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41.425781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44562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CONCATENATE('[1]Access-Jan'!C10,".",'[1]Access-Jan'!D10)</f>
        <v>02.061</v>
      </c>
      <c r="D10" s="39" t="str">
        <f>CONCATENATE('[1]Access-Jan'!E10,".",'[1]Access-Jan'!G10)</f>
        <v>0033.4224</v>
      </c>
      <c r="E10" s="38" t="str">
        <f>+'[1]Access-Jan'!F10</f>
        <v>PROGRAMA DE GESTAO E MANUTENCAO DO PODER JUDICIARIO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PRIMARIOS DE LIVRE APLICACAO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'[1]Access-Jan'!M10</f>
        <v>999967</v>
      </c>
      <c r="Q10" s="45"/>
      <c r="R10" s="45">
        <f>N10-O10+P10+Q10</f>
        <v>999967</v>
      </c>
      <c r="S10" s="45">
        <f>'[1]Access-Jan'!N10</f>
        <v>916785.35</v>
      </c>
      <c r="T10" s="46">
        <f t="shared" ref="T10:T22" si="0">IF(R10&gt;0,S10/R10,0)</f>
        <v>0.91681560491496217</v>
      </c>
      <c r="U10" s="45">
        <f>'[1]Access-Jan'!O10</f>
        <v>0</v>
      </c>
      <c r="V10" s="46">
        <f t="shared" ref="V10:V22" si="1">IF(R10&gt;0,U10/R10,0)</f>
        <v>0</v>
      </c>
      <c r="W10" s="45">
        <f>'[1]Access-Jan'!P10</f>
        <v>0</v>
      </c>
      <c r="X10" s="46">
        <f t="shared" ref="X10:X22" si="2">IF(R10&gt;0,W10/R10,0)</f>
        <v>0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CONCATENATE('[1]Access-Jan'!C11,".",'[1]Access-Jan'!D11)</f>
        <v>02.061</v>
      </c>
      <c r="D11" s="47" t="str">
        <f>CONCATENATE('[1]Access-Jan'!E11,".",'[1]Access-Jan'!G11)</f>
        <v>0033.4257</v>
      </c>
      <c r="E11" s="48" t="str">
        <f>+'[1]Access-Jan'!F11</f>
        <v>PROGRAMA DE GESTAO E MANUTENCAO DO PODER JUDICIARIO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PRIMARIOS DE LIVRE APLICACAO</v>
      </c>
      <c r="J11" s="47" t="str">
        <f>+'[1]Access-Jan'!L11</f>
        <v>4</v>
      </c>
      <c r="K11" s="50"/>
      <c r="L11" s="50"/>
      <c r="M11" s="50"/>
      <c r="N11" s="51">
        <v>0</v>
      </c>
      <c r="O11" s="50"/>
      <c r="P11" s="52">
        <f>'[1]Access-Jan'!M11</f>
        <v>43633853</v>
      </c>
      <c r="Q11" s="52"/>
      <c r="R11" s="52">
        <f t="shared" ref="R11:R21" si="3">N11-O11+P11+Q11</f>
        <v>43633853</v>
      </c>
      <c r="S11" s="52">
        <f>'[1]Access-Jan'!N11</f>
        <v>0</v>
      </c>
      <c r="T11" s="53">
        <f t="shared" si="0"/>
        <v>0</v>
      </c>
      <c r="U11" s="52">
        <f>'[1]Access-Jan'!O11</f>
        <v>0</v>
      </c>
      <c r="V11" s="53">
        <f t="shared" si="1"/>
        <v>0</v>
      </c>
      <c r="W11" s="52">
        <f>'[1]Access-Jan'!P11</f>
        <v>0</v>
      </c>
      <c r="X11" s="53">
        <f t="shared" si="2"/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CONCATENATE('[1]Access-Jan'!C12,".",'[1]Access-Jan'!D12)</f>
        <v>02.061</v>
      </c>
      <c r="D12" s="47" t="str">
        <f>CONCATENATE('[1]Access-Jan'!E12,".",'[1]Access-Jan'!G12)</f>
        <v>0033.4257</v>
      </c>
      <c r="E12" s="48" t="str">
        <f>+'[1]Access-Jan'!F12</f>
        <v>PROGRAMA DE GESTAO E MANUTENCAO DO PODER JUDICIARIO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PRIMARIOS DE LIVRE APLICACAO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'[1]Access-Jan'!M12</f>
        <v>135444674</v>
      </c>
      <c r="Q12" s="52"/>
      <c r="R12" s="52">
        <f t="shared" si="3"/>
        <v>135444674</v>
      </c>
      <c r="S12" s="52">
        <f>'[1]Access-Jan'!N12</f>
        <v>23674181.109999999</v>
      </c>
      <c r="T12" s="53">
        <f t="shared" si="0"/>
        <v>0.17478857167909015</v>
      </c>
      <c r="U12" s="52">
        <f>'[1]Access-Jan'!O12</f>
        <v>491436.98</v>
      </c>
      <c r="V12" s="53">
        <f t="shared" si="1"/>
        <v>3.6283226611036768E-3</v>
      </c>
      <c r="W12" s="52">
        <f>'[1]Access-Jan'!P12</f>
        <v>481785.8</v>
      </c>
      <c r="X12" s="53">
        <f t="shared" si="2"/>
        <v>3.5570671461027693E-3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CONCATENATE('[1]Access-Jan'!C13,".",'[1]Access-Jan'!D13)</f>
        <v>02.061</v>
      </c>
      <c r="D13" s="47" t="str">
        <f>CONCATENATE('[1]Access-Jan'!E13,".",'[1]Access-Jan'!G13)</f>
        <v>0033.4257</v>
      </c>
      <c r="E13" s="48" t="str">
        <f>+'[1]Access-Jan'!F13</f>
        <v>PROGRAMA DE GESTAO E MANUTENCAO DO PODER JUDICIARIO</v>
      </c>
      <c r="F13" s="48" t="str">
        <f>+'[1]Access-Jan'!H13</f>
        <v>JULGAMENTO DE CAUSAS NA JUSTICA FEDERAL</v>
      </c>
      <c r="G13" s="47" t="str">
        <f>IF('[1]Access-Jan'!I13="1","F","S")</f>
        <v>F</v>
      </c>
      <c r="H13" s="47" t="str">
        <f>+'[1]Access-Jan'!J13</f>
        <v>0127</v>
      </c>
      <c r="I13" s="48" t="str">
        <f>+'[1]Access-Jan'!K13</f>
        <v>CUSTAS JUDICIAIS</v>
      </c>
      <c r="J13" s="47" t="str">
        <f>+'[1]Access-Jan'!L13</f>
        <v>3</v>
      </c>
      <c r="K13" s="52"/>
      <c r="L13" s="52"/>
      <c r="M13" s="52"/>
      <c r="N13" s="50">
        <v>0</v>
      </c>
      <c r="O13" s="52"/>
      <c r="P13" s="52">
        <f>'[1]Access-Jan'!M13</f>
        <v>18452563</v>
      </c>
      <c r="Q13" s="52"/>
      <c r="R13" s="52">
        <f t="shared" si="3"/>
        <v>18452563</v>
      </c>
      <c r="S13" s="52">
        <f>'[1]Access-Jan'!N13</f>
        <v>1536752.61</v>
      </c>
      <c r="T13" s="53">
        <f t="shared" si="0"/>
        <v>8.3281255292286499E-2</v>
      </c>
      <c r="U13" s="52">
        <f>'[1]Access-Jan'!O13</f>
        <v>0</v>
      </c>
      <c r="V13" s="53">
        <f t="shared" si="1"/>
        <v>0</v>
      </c>
      <c r="W13" s="52">
        <f>'[1]Access-Jan'!P13</f>
        <v>0</v>
      </c>
      <c r="X13" s="53">
        <f t="shared" si="2"/>
        <v>0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CONCATENATE('[1]Access-Jan'!C14,".",'[1]Access-Jan'!D14)</f>
        <v>02.122</v>
      </c>
      <c r="D14" s="47" t="str">
        <f>CONCATENATE('[1]Access-Jan'!E14,".",'[1]Access-Jan'!G14)</f>
        <v>0033.20TP</v>
      </c>
      <c r="E14" s="48" t="str">
        <f>+'[1]Access-Jan'!F14</f>
        <v>PROGRAMA DE GESTAO E MANUTENCAO DO PODER JUDICIARIO</v>
      </c>
      <c r="F14" s="48" t="str">
        <f>+'[1]Access-Jan'!H14</f>
        <v>ATIVOS CIVIS DA UNIAO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PRIMARIOS DE LIVRE APLICACAO</v>
      </c>
      <c r="J14" s="47" t="str">
        <f>+'[1]Access-Jan'!L14</f>
        <v>1</v>
      </c>
      <c r="K14" s="52"/>
      <c r="L14" s="52"/>
      <c r="M14" s="52"/>
      <c r="N14" s="50">
        <v>0</v>
      </c>
      <c r="O14" s="52"/>
      <c r="P14" s="52">
        <f>'[1]Access-Jan'!M14</f>
        <v>108891069.23999999</v>
      </c>
      <c r="Q14" s="52"/>
      <c r="R14" s="52">
        <f t="shared" si="3"/>
        <v>108891069.23999999</v>
      </c>
      <c r="S14" s="52">
        <f>'[1]Access-Jan'!N14</f>
        <v>108880891.09999999</v>
      </c>
      <c r="T14" s="53">
        <f t="shared" si="0"/>
        <v>0.99990652915734013</v>
      </c>
      <c r="U14" s="52">
        <f>'[1]Access-Jan'!O14</f>
        <v>108880891.09999999</v>
      </c>
      <c r="V14" s="53">
        <f t="shared" si="1"/>
        <v>0.99990652915734013</v>
      </c>
      <c r="W14" s="52">
        <f>'[1]Access-Jan'!P14</f>
        <v>105742010.87</v>
      </c>
      <c r="X14" s="53">
        <f t="shared" si="2"/>
        <v>0.97108065526421317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CONCATENATE('[1]Access-Jan'!C15,".",'[1]Access-Jan'!D15)</f>
        <v>02.122</v>
      </c>
      <c r="D15" s="47" t="str">
        <f>CONCATENATE('[1]Access-Jan'!E15,".",'[1]Access-Jan'!G15)</f>
        <v>0033.216H</v>
      </c>
      <c r="E15" s="48" t="str">
        <f>+'[1]Access-Jan'!F15</f>
        <v>PROGRAMA DE GESTAO E MANUTENCAO DO PODER JUDICIARIO</v>
      </c>
      <c r="F15" s="48" t="str">
        <f>+'[1]Access-Jan'!H15</f>
        <v>AJUDA DE CUSTO PARA MORADIA OU AUXILIO-MORADIA A AGENTES PUB</v>
      </c>
      <c r="G15" s="47" t="str">
        <f>IF('[1]Access-Jan'!I15="1","F","S")</f>
        <v>F</v>
      </c>
      <c r="H15" s="47" t="str">
        <f>+'[1]Access-Jan'!J15</f>
        <v>0100</v>
      </c>
      <c r="I15" s="48" t="str">
        <f>+'[1]Access-Jan'!K15</f>
        <v>RECURSOS PRIMARIOS DE LIVRE APLICACAO</v>
      </c>
      <c r="J15" s="47" t="str">
        <f>+'[1]Access-Jan'!L15</f>
        <v>3</v>
      </c>
      <c r="K15" s="50"/>
      <c r="L15" s="50"/>
      <c r="M15" s="50"/>
      <c r="N15" s="50">
        <v>0</v>
      </c>
      <c r="O15" s="50"/>
      <c r="P15" s="52">
        <f>'[1]Access-Jan'!M15</f>
        <v>186000</v>
      </c>
      <c r="Q15" s="52"/>
      <c r="R15" s="52">
        <f t="shared" si="3"/>
        <v>186000</v>
      </c>
      <c r="S15" s="52">
        <f>'[1]Access-Jan'!N15</f>
        <v>8411</v>
      </c>
      <c r="T15" s="53">
        <f t="shared" si="0"/>
        <v>4.5220430107526882E-2</v>
      </c>
      <c r="U15" s="52">
        <f>'[1]Access-Jan'!O15</f>
        <v>8411</v>
      </c>
      <c r="V15" s="53">
        <f t="shared" si="1"/>
        <v>4.5220430107526882E-2</v>
      </c>
      <c r="W15" s="52">
        <f>'[1]Access-Jan'!P15</f>
        <v>8411</v>
      </c>
      <c r="X15" s="53">
        <f t="shared" si="2"/>
        <v>4.5220430107526882E-2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CONCATENATE('[1]Access-Jan'!C16,".",'[1]Access-Jan'!D16)</f>
        <v>02.122</v>
      </c>
      <c r="D16" s="47" t="str">
        <f>CONCATENATE('[1]Access-Jan'!E16,".",'[1]Access-Jan'!G16)</f>
        <v>0033.219Z</v>
      </c>
      <c r="E16" s="48" t="str">
        <f>+'[1]Access-Jan'!F16</f>
        <v>PROGRAMA DE GESTAO E MANUTENCAO DO PODER JUDICIARIO</v>
      </c>
      <c r="F16" s="48" t="str">
        <f>+'[1]Access-Jan'!H16</f>
        <v>CONSERVACAO E RECUPERACAO DE ATIVOS DE INFRAESTRUTURA DA UNI</v>
      </c>
      <c r="G16" s="47" t="str">
        <f>IF('[1]Access-Jan'!I16="1","F","S")</f>
        <v>F</v>
      </c>
      <c r="H16" s="47" t="str">
        <f>+'[1]Access-Jan'!J16</f>
        <v>0100</v>
      </c>
      <c r="I16" s="48" t="str">
        <f>+'[1]Access-Jan'!K16</f>
        <v>RECURSOS PRIMARIOS DE LIVRE APLICACAO</v>
      </c>
      <c r="J16" s="47" t="str">
        <f>+'[1]Access-Jan'!L16</f>
        <v>4</v>
      </c>
      <c r="K16" s="52"/>
      <c r="L16" s="52"/>
      <c r="M16" s="52"/>
      <c r="N16" s="50">
        <v>0</v>
      </c>
      <c r="O16" s="52"/>
      <c r="P16" s="52">
        <f>'[1]Access-Jan'!M16</f>
        <v>11154333</v>
      </c>
      <c r="Q16" s="52"/>
      <c r="R16" s="52">
        <f t="shared" si="3"/>
        <v>11154333</v>
      </c>
      <c r="S16" s="52">
        <f>'[1]Access-Jan'!N16</f>
        <v>0</v>
      </c>
      <c r="T16" s="53">
        <f t="shared" si="0"/>
        <v>0</v>
      </c>
      <c r="U16" s="52">
        <f>'[1]Access-Jan'!O16</f>
        <v>0</v>
      </c>
      <c r="V16" s="53">
        <f t="shared" si="1"/>
        <v>0</v>
      </c>
      <c r="W16" s="52">
        <f>'[1]Access-Jan'!P16</f>
        <v>0</v>
      </c>
      <c r="X16" s="53">
        <f t="shared" si="2"/>
        <v>0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CONCATENATE('[1]Access-Jan'!C17,".",'[1]Access-Jan'!D17)</f>
        <v>02.131</v>
      </c>
      <c r="D17" s="47" t="str">
        <f>CONCATENATE('[1]Access-Jan'!E17,".",'[1]Access-Jan'!G17)</f>
        <v>0033.219I</v>
      </c>
      <c r="E17" s="48" t="str">
        <f>+'[1]Access-Jan'!F17</f>
        <v>PROGRAMA DE GESTAO E MANUTENCAO DO PODER JUDICIARIO</v>
      </c>
      <c r="F17" s="48" t="str">
        <f>+'[1]Access-Jan'!H17</f>
        <v>PUBLICIDADE INSTITUCIONAL E DE UTILIDADE PUBLICA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PRIMARIOS DE LIVRE APLICACAO</v>
      </c>
      <c r="J17" s="47" t="str">
        <f>+'[1]Access-Jan'!L17</f>
        <v>3</v>
      </c>
      <c r="K17" s="52"/>
      <c r="L17" s="52"/>
      <c r="M17" s="52"/>
      <c r="N17" s="50">
        <v>0</v>
      </c>
      <c r="O17" s="52"/>
      <c r="P17" s="52">
        <f>'[1]Access-Jan'!M17</f>
        <v>40300</v>
      </c>
      <c r="Q17" s="52"/>
      <c r="R17" s="52">
        <f t="shared" si="3"/>
        <v>40300</v>
      </c>
      <c r="S17" s="52">
        <f>'[1]Access-Jan'!N17</f>
        <v>0</v>
      </c>
      <c r="T17" s="53">
        <f t="shared" si="0"/>
        <v>0</v>
      </c>
      <c r="U17" s="52">
        <f>'[1]Access-Jan'!O17</f>
        <v>0</v>
      </c>
      <c r="V17" s="53">
        <f t="shared" si="1"/>
        <v>0</v>
      </c>
      <c r="W17" s="52">
        <f>'[1]Access-Jan'!P17</f>
        <v>0</v>
      </c>
      <c r="X17" s="53">
        <f t="shared" si="2"/>
        <v>0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CONCATENATE('[1]Access-Jan'!C18,".",'[1]Access-Jan'!D18)</f>
        <v>02.301</v>
      </c>
      <c r="D18" s="47" t="str">
        <f>CONCATENATE('[1]Access-Jan'!E18,".",'[1]Access-Jan'!G18)</f>
        <v>0033.2004</v>
      </c>
      <c r="E18" s="48" t="str">
        <f>+'[1]Access-Jan'!F18</f>
        <v>PROGRAMA DE GESTAO E MANUTENCAO DO PODER JUDICIARIO</v>
      </c>
      <c r="F18" s="48" t="str">
        <f>+'[1]Access-Jan'!H18</f>
        <v>ASSISTENCIA MEDICA E ODONTOLOGICA AOS SERVIDORES CIVIS, EMPR</v>
      </c>
      <c r="G18" s="47" t="str">
        <f>IF('[1]Access-Jan'!I18="1","F","S")</f>
        <v>S</v>
      </c>
      <c r="H18" s="47" t="str">
        <f>+'[1]Access-Jan'!J18</f>
        <v>0151</v>
      </c>
      <c r="I18" s="48" t="str">
        <f>+'[1]Access-Jan'!K18</f>
        <v>RECURSOS LIVRES DA SEGURIDADE SOCIAL</v>
      </c>
      <c r="J18" s="47" t="str">
        <f>+'[1]Access-Jan'!L18</f>
        <v>3</v>
      </c>
      <c r="K18" s="52"/>
      <c r="L18" s="52"/>
      <c r="M18" s="52"/>
      <c r="N18" s="50">
        <v>0</v>
      </c>
      <c r="O18" s="52"/>
      <c r="P18" s="52">
        <f>'[1]Access-Jan'!M18</f>
        <v>44740742</v>
      </c>
      <c r="Q18" s="52"/>
      <c r="R18" s="52">
        <f t="shared" si="3"/>
        <v>44740742</v>
      </c>
      <c r="S18" s="52">
        <f>'[1]Access-Jan'!N18</f>
        <v>30601380</v>
      </c>
      <c r="T18" s="53">
        <f t="shared" si="0"/>
        <v>0.68397122247100861</v>
      </c>
      <c r="U18" s="52">
        <f>'[1]Access-Jan'!O18</f>
        <v>300040.92</v>
      </c>
      <c r="V18" s="53">
        <f t="shared" si="1"/>
        <v>6.7062124271430271E-3</v>
      </c>
      <c r="W18" s="52">
        <f>'[1]Access-Jan'!P18</f>
        <v>300040.92</v>
      </c>
      <c r="X18" s="53">
        <f t="shared" si="2"/>
        <v>6.7062124271430271E-3</v>
      </c>
    </row>
    <row r="19" spans="1:24" ht="26.25" customHeight="1" x14ac:dyDescent="0.2">
      <c r="A19" s="47" t="str">
        <f>+'[1]Access-Jan'!A19</f>
        <v>12101</v>
      </c>
      <c r="B19" s="48" t="str">
        <f>+'[1]Access-Jan'!B19</f>
        <v>JUSTICA FEDERAL DE PRIMEIRO GRAU</v>
      </c>
      <c r="C19" s="47" t="str">
        <f>CONCATENATE('[1]Access-Jan'!C19,".",'[1]Access-Jan'!D19)</f>
        <v>02.301</v>
      </c>
      <c r="D19" s="47" t="str">
        <f>CONCATENATE('[1]Access-Jan'!E19,".",'[1]Access-Jan'!G19)</f>
        <v>0033.212B</v>
      </c>
      <c r="E19" s="48" t="str">
        <f>+'[1]Access-Jan'!F19</f>
        <v>PROGRAMA DE GESTAO E MANUTENCAO DO PODER JUDICIARIO</v>
      </c>
      <c r="F19" s="48" t="str">
        <f>+'[1]Access-Jan'!H19</f>
        <v>BENEFICIOS OBRIGATORIOS AOS SERVIDORES CIVIS, EMPREGADOS, MI</v>
      </c>
      <c r="G19" s="47" t="str">
        <f>IF('[1]Access-Jan'!I19="1","F","S")</f>
        <v>F</v>
      </c>
      <c r="H19" s="47" t="str">
        <f>+'[1]Access-Jan'!J19</f>
        <v>0100</v>
      </c>
      <c r="I19" s="48" t="str">
        <f>+'[1]Access-Jan'!K19</f>
        <v>RECURSOS PRIMARIOS DE LIVRE APLICACAO</v>
      </c>
      <c r="J19" s="47" t="str">
        <f>+'[1]Access-Jan'!L19</f>
        <v>3</v>
      </c>
      <c r="K19" s="52"/>
      <c r="L19" s="52"/>
      <c r="M19" s="52"/>
      <c r="N19" s="50">
        <v>0</v>
      </c>
      <c r="O19" s="52"/>
      <c r="P19" s="52">
        <f>'[1]Access-Jan'!M19</f>
        <v>55807676.43</v>
      </c>
      <c r="Q19" s="52"/>
      <c r="R19" s="52">
        <f t="shared" si="3"/>
        <v>55807676.43</v>
      </c>
      <c r="S19" s="52">
        <f>'[1]Access-Jan'!N19</f>
        <v>54663027.82</v>
      </c>
      <c r="T19" s="53">
        <f t="shared" si="0"/>
        <v>0.97948940570145859</v>
      </c>
      <c r="U19" s="52">
        <f>'[1]Access-Jan'!O19</f>
        <v>4617562.5999999996</v>
      </c>
      <c r="V19" s="53">
        <f t="shared" si="1"/>
        <v>8.2740635256367365E-2</v>
      </c>
      <c r="W19" s="52">
        <f>'[1]Access-Jan'!P19</f>
        <v>4617562.5999999996</v>
      </c>
      <c r="X19" s="53">
        <f t="shared" si="2"/>
        <v>8.2740635256367365E-2</v>
      </c>
    </row>
    <row r="20" spans="1:24" ht="26.25" customHeight="1" x14ac:dyDescent="0.2">
      <c r="A20" s="47" t="str">
        <f>+'[1]Access-Jan'!A20</f>
        <v>12101</v>
      </c>
      <c r="B20" s="48" t="str">
        <f>+'[1]Access-Jan'!B20</f>
        <v>JUSTICA FEDERAL DE PRIMEIRO GRAU</v>
      </c>
      <c r="C20" s="47" t="str">
        <f>CONCATENATE('[1]Access-Jan'!C20,".",'[1]Access-Jan'!D20)</f>
        <v>02.846</v>
      </c>
      <c r="D20" s="47" t="str">
        <f>CONCATENATE('[1]Access-Jan'!E20,".",'[1]Access-Jan'!G20)</f>
        <v>0033.09HB</v>
      </c>
      <c r="E20" s="48" t="str">
        <f>+'[1]Access-Jan'!F20</f>
        <v>PROGRAMA DE GESTAO E MANUTENCAO DO PODER JUDICIARIO</v>
      </c>
      <c r="F20" s="48" t="str">
        <f>+'[1]Access-Jan'!H20</f>
        <v>CONTRIBUICAO DA UNIAO, DE SUAS AUTARQUIAS E FUNDACOES PARA O</v>
      </c>
      <c r="G20" s="47" t="str">
        <f>IF('[1]Access-Jan'!I20="1","F","S")</f>
        <v>F</v>
      </c>
      <c r="H20" s="47" t="str">
        <f>+'[1]Access-Jan'!J20</f>
        <v>0100</v>
      </c>
      <c r="I20" s="48" t="str">
        <f>+'[1]Access-Jan'!K20</f>
        <v>RECURSOS PRIMARIOS DE LIVRE APLICACAO</v>
      </c>
      <c r="J20" s="47" t="str">
        <f>+'[1]Access-Jan'!L20</f>
        <v>1</v>
      </c>
      <c r="K20" s="52"/>
      <c r="L20" s="52"/>
      <c r="M20" s="52"/>
      <c r="N20" s="50">
        <v>0</v>
      </c>
      <c r="O20" s="52"/>
      <c r="P20" s="52">
        <f>'[1]Access-Jan'!M20</f>
        <v>18198086.359999999</v>
      </c>
      <c r="Q20" s="52"/>
      <c r="R20" s="52">
        <f t="shared" si="3"/>
        <v>18198086.359999999</v>
      </c>
      <c r="S20" s="52">
        <f>'[1]Access-Jan'!N20</f>
        <v>18198086.359999999</v>
      </c>
      <c r="T20" s="53">
        <f t="shared" si="0"/>
        <v>1</v>
      </c>
      <c r="U20" s="52">
        <f>'[1]Access-Jan'!O20</f>
        <v>18198086.359999999</v>
      </c>
      <c r="V20" s="53">
        <f t="shared" si="1"/>
        <v>1</v>
      </c>
      <c r="W20" s="52">
        <f>'[1]Access-Jan'!P20</f>
        <v>18198086.359999999</v>
      </c>
      <c r="X20" s="53">
        <f t="shared" si="2"/>
        <v>1</v>
      </c>
    </row>
    <row r="21" spans="1:24" ht="26.25" customHeight="1" thickBot="1" x14ac:dyDescent="0.25">
      <c r="A21" s="47" t="str">
        <f>+'[1]Access-Jan'!A21</f>
        <v>12101</v>
      </c>
      <c r="B21" s="48" t="str">
        <f>+'[1]Access-Jan'!B21</f>
        <v>JUSTICA FEDERAL DE PRIMEIRO GRAU</v>
      </c>
      <c r="C21" s="47" t="str">
        <f>CONCATENATE('[1]Access-Jan'!C21,".",'[1]Access-Jan'!D21)</f>
        <v>09.272</v>
      </c>
      <c r="D21" s="47" t="str">
        <f>CONCATENATE('[1]Access-Jan'!E21,".",'[1]Access-Jan'!G21)</f>
        <v>0033.0181</v>
      </c>
      <c r="E21" s="48" t="str">
        <f>+'[1]Access-Jan'!F21</f>
        <v>PROGRAMA DE GESTAO E MANUTENCAO DO PODER JUDICIARIO</v>
      </c>
      <c r="F21" s="48" t="str">
        <f>+'[1]Access-Jan'!H21</f>
        <v>APOSENTADORIAS E PENSOES CIVIS DA UNIAO</v>
      </c>
      <c r="G21" s="47" t="str">
        <f>IF('[1]Access-Jan'!I21="1","F","S")</f>
        <v>S</v>
      </c>
      <c r="H21" s="47" t="str">
        <f>+'[1]Access-Jan'!J21</f>
        <v>0156</v>
      </c>
      <c r="I21" s="48" t="str">
        <f>+'[1]Access-Jan'!K21</f>
        <v>CONTRIB.DO SERV.PARA O PLANO SEG.SOC.SERV.PUB</v>
      </c>
      <c r="J21" s="47" t="str">
        <f>+'[1]Access-Jan'!L21</f>
        <v>1</v>
      </c>
      <c r="K21" s="52"/>
      <c r="L21" s="52"/>
      <c r="M21" s="52"/>
      <c r="N21" s="50">
        <v>0</v>
      </c>
      <c r="O21" s="52"/>
      <c r="P21" s="52">
        <f>'[1]Access-Jan'!M21</f>
        <v>31682615.73</v>
      </c>
      <c r="Q21" s="52"/>
      <c r="R21" s="52">
        <f t="shared" si="3"/>
        <v>31682615.73</v>
      </c>
      <c r="S21" s="52">
        <f>'[1]Access-Jan'!N21</f>
        <v>31682615.73</v>
      </c>
      <c r="T21" s="53">
        <f t="shared" si="0"/>
        <v>1</v>
      </c>
      <c r="U21" s="52">
        <f>'[1]Access-Jan'!O21</f>
        <v>31682615.73</v>
      </c>
      <c r="V21" s="53">
        <f t="shared" si="1"/>
        <v>1</v>
      </c>
      <c r="W21" s="52">
        <f>'[1]Access-Jan'!P21</f>
        <v>30303369.640000001</v>
      </c>
      <c r="X21" s="53">
        <f t="shared" si="2"/>
        <v>0.95646678602063773</v>
      </c>
    </row>
    <row r="22" spans="1:24" ht="26.2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469231879.76000005</v>
      </c>
      <c r="Q22" s="56">
        <f>SUM(Q10:Q21)</f>
        <v>0</v>
      </c>
      <c r="R22" s="56">
        <f>SUM(R10:R21)</f>
        <v>469231879.76000005</v>
      </c>
      <c r="S22" s="56">
        <f>SUM(S10:S21)</f>
        <v>270162131.07999998</v>
      </c>
      <c r="T22" s="57">
        <f t="shared" si="0"/>
        <v>0.57575399868010013</v>
      </c>
      <c r="U22" s="56">
        <f>SUM(U10:U21)</f>
        <v>164179044.69</v>
      </c>
      <c r="V22" s="57">
        <f t="shared" si="1"/>
        <v>0.3498889392894049</v>
      </c>
      <c r="W22" s="56">
        <f>SUM(W10:W21)</f>
        <v>159651267.19</v>
      </c>
      <c r="X22" s="57">
        <f t="shared" si="2"/>
        <v>0.34023960024126554</v>
      </c>
    </row>
    <row r="23" spans="1:24" ht="26.25" customHeight="1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ht="26.25" customHeight="1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2022-02-11T22:15:47Z</dcterms:created>
  <dcterms:modified xsi:type="dcterms:W3CDTF">2022-02-11T22:16:16Z</dcterms:modified>
</cp:coreProperties>
</file>