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Fev" sheetId="1" r:id="rId1"/>
  </sheets>
  <externalReferences>
    <externalReference r:id="rId2"/>
  </externalReferences>
  <definedNames>
    <definedName name="_xlnm.Print_Area" localSheetId="0">Fev!$A$1:$X$23</definedName>
  </definedNames>
  <calcPr calcId="145621"/>
</workbook>
</file>

<file path=xl/calcChain.xml><?xml version="1.0" encoding="utf-8"?>
<calcChain xmlns="http://schemas.openxmlformats.org/spreadsheetml/2006/main">
  <c r="W21" i="1" l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V15" i="1" l="1"/>
  <c r="X15" i="1"/>
  <c r="T15" i="1"/>
  <c r="V21" i="1"/>
  <c r="X21" i="1"/>
  <c r="T21" i="1"/>
  <c r="V11" i="1"/>
  <c r="X11" i="1"/>
  <c r="T11" i="1"/>
  <c r="V13" i="1"/>
  <c r="X13" i="1"/>
  <c r="T13" i="1"/>
  <c r="V17" i="1"/>
  <c r="X17" i="1"/>
  <c r="T17" i="1"/>
  <c r="V19" i="1"/>
  <c r="X19" i="1"/>
  <c r="T19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R10" i="1"/>
  <c r="X10" i="1" l="1"/>
  <c r="T10" i="1"/>
  <c r="V10" i="1"/>
</calcChain>
</file>

<file path=xl/sharedStrings.xml><?xml version="1.0" encoding="utf-8"?>
<sst xmlns="http://schemas.openxmlformats.org/spreadsheetml/2006/main" count="54" uniqueCount="50">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</sst>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left" vertical="center" wrapText="1"/>
    </xf>
    <xf numFmtId="166" fontId="3" fillId="0" borderId="21" xfId="4" applyNumberFormat="1" applyFont="1" applyBorder="1" applyAlignment="1">
      <alignment horizontal="right" vertical="center"/>
    </xf>
    <xf numFmtId="166" fontId="5" fillId="0" borderId="21" xfId="4" applyNumberFormat="1" applyFont="1" applyBorder="1" applyAlignment="1">
      <alignment horizontal="right" vertical="center"/>
    </xf>
    <xf numFmtId="164" fontId="3" fillId="0" borderId="21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6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orcentagem 11" xfId="1"/>
    <cellStyle name="Porcentagem 11 2" xfId="13"/>
    <cellStyle name="Porcentagem 2" xfId="3"/>
    <cellStyle name="Porcentagem 2 2" xfId="14"/>
    <cellStyle name="Vírgula 2" xfId="4"/>
    <cellStyle name="Vírgula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2316133</v>
          </cell>
          <cell r="N10">
            <v>2226806.58</v>
          </cell>
          <cell r="O10">
            <v>2226205.23</v>
          </cell>
          <cell r="P10">
            <v>2226205.23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43633853</v>
          </cell>
          <cell r="N11">
            <v>147006</v>
          </cell>
          <cell r="O11">
            <v>1029</v>
          </cell>
          <cell r="P11">
            <v>1029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135444674</v>
          </cell>
          <cell r="N12">
            <v>110311305.73</v>
          </cell>
          <cell r="O12">
            <v>6361808.5</v>
          </cell>
          <cell r="P12">
            <v>2495386.4500000002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N13">
            <v>17500807.109999999</v>
          </cell>
          <cell r="O13">
            <v>1509752.61</v>
          </cell>
          <cell r="P13">
            <v>1509752.61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195890976.34</v>
          </cell>
          <cell r="N14">
            <v>195890976.34</v>
          </cell>
          <cell r="O14">
            <v>195837739.91999999</v>
          </cell>
          <cell r="P14">
            <v>189567494.28999999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N15">
            <v>125999.96</v>
          </cell>
          <cell r="O15">
            <v>16822</v>
          </cell>
          <cell r="P15">
            <v>16822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N16">
            <v>1570578.67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44740742</v>
          </cell>
          <cell r="N18">
            <v>30601380</v>
          </cell>
          <cell r="O18">
            <v>3315664.2</v>
          </cell>
          <cell r="P18">
            <v>2670745.7799999998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55813645.380000003</v>
          </cell>
          <cell r="N19">
            <v>54668996.770000003</v>
          </cell>
          <cell r="O19">
            <v>9226981.8000000007</v>
          </cell>
          <cell r="P19">
            <v>9226981.8000000007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36103528.700000003</v>
          </cell>
          <cell r="N20">
            <v>36103528.700000003</v>
          </cell>
          <cell r="O20">
            <v>36103528.700000003</v>
          </cell>
          <cell r="P20">
            <v>36103528.700000003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0156</v>
          </cell>
          <cell r="K21" t="str">
            <v>CONTRIB.DO SERV.PARA O PLANO SEG.SOC.SERV.PUB</v>
          </cell>
          <cell r="L21" t="str">
            <v>1</v>
          </cell>
          <cell r="M21">
            <v>53584403.030000001</v>
          </cell>
          <cell r="N21">
            <v>53584403.030000001</v>
          </cell>
          <cell r="O21">
            <v>53556608.32</v>
          </cell>
          <cell r="P21">
            <v>50791282.920000002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44593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7" t="str">
        <f>CONCATENATE('[1]Access-Fev'!C10,".",'[1]Access-Fev'!D10)</f>
        <v>02.061</v>
      </c>
      <c r="D10" s="37" t="str">
        <f>CONCATENATE('[1]Access-Fev'!E10,".",'[1]Access-Fev'!G10)</f>
        <v>0033.4224</v>
      </c>
      <c r="E10" s="38" t="str">
        <f>+'[1]Access-Fev'!F10</f>
        <v>PROGRAMA DE GESTAO E MANUTENCAO DO PODER JUDICIARIO</v>
      </c>
      <c r="F10" s="38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38" t="str">
        <f>+'[1]Access-Fev'!K10</f>
        <v>RECURSOS PRIMARIOS DE LIVRE APLICACAO</v>
      </c>
      <c r="J10" s="37" t="str">
        <f>+'[1]Access-Fev'!L10</f>
        <v>3</v>
      </c>
      <c r="K10" s="39"/>
      <c r="L10" s="39"/>
      <c r="M10" s="39"/>
      <c r="N10" s="40">
        <v>0</v>
      </c>
      <c r="O10" s="39"/>
      <c r="P10" s="39">
        <f>'[1]Access-Fev'!M10</f>
        <v>2316133</v>
      </c>
      <c r="Q10" s="39"/>
      <c r="R10" s="39">
        <f t="shared" ref="R10:R21" si="0">N10-O10+P10+Q10</f>
        <v>2316133</v>
      </c>
      <c r="S10" s="39">
        <f>'[1]Access-Fev'!N10</f>
        <v>2226806.58</v>
      </c>
      <c r="T10" s="41">
        <f t="shared" ref="T10:T21" si="1">IF(R10&gt;0,S10/R10,0)</f>
        <v>0.96143294879870889</v>
      </c>
      <c r="U10" s="39">
        <f>'[1]Access-Fev'!O10</f>
        <v>2226205.23</v>
      </c>
      <c r="V10" s="41">
        <f t="shared" ref="V10:V21" si="2">IF(R10&gt;0,U10/R10,0)</f>
        <v>0.96117331344961621</v>
      </c>
      <c r="W10" s="39">
        <f>'[1]Access-Fev'!P10</f>
        <v>2226205.23</v>
      </c>
      <c r="X10" s="41">
        <f t="shared" ref="X10:X21" si="3">IF(R10&gt;0,W10/R10,0)</f>
        <v>0.96117331344961621</v>
      </c>
    </row>
    <row r="11" spans="1:24" ht="30.75" customHeight="1" x14ac:dyDescent="0.2">
      <c r="A11" s="37" t="str">
        <f>+'[1]Access-Fev'!A11</f>
        <v>12101</v>
      </c>
      <c r="B11" s="38" t="str">
        <f>+'[1]Access-Fev'!B11</f>
        <v>JUSTICA FEDERAL DE PRIMEIRO GRAU</v>
      </c>
      <c r="C11" s="37" t="str">
        <f>CONCATENATE('[1]Access-Fev'!C11,".",'[1]Access-Fev'!D11)</f>
        <v>02.061</v>
      </c>
      <c r="D11" s="37" t="str">
        <f>CONCATENATE('[1]Access-Fev'!E11,".",'[1]Access-Fev'!G11)</f>
        <v>0033.4257</v>
      </c>
      <c r="E11" s="38" t="str">
        <f>+'[1]Access-Fev'!F11</f>
        <v>PROGRAMA DE GESTAO E MANUTENCAO DO PODER JUDICIARIO</v>
      </c>
      <c r="F11" s="38" t="str">
        <f>+'[1]Access-Fev'!H11</f>
        <v>JULGAMENTO DE CAUSAS NA JUSTICA FEDERAL</v>
      </c>
      <c r="G11" s="37" t="str">
        <f>IF('[1]Access-Fev'!I11="1","F","S")</f>
        <v>F</v>
      </c>
      <c r="H11" s="37" t="str">
        <f>+'[1]Access-Fev'!J11</f>
        <v>0100</v>
      </c>
      <c r="I11" s="38" t="str">
        <f>+'[1]Access-Fev'!K11</f>
        <v>RECURSOS PRIMARIOS DE LIVRE APLICACAO</v>
      </c>
      <c r="J11" s="37" t="str">
        <f>+'[1]Access-Fev'!L11</f>
        <v>4</v>
      </c>
      <c r="K11" s="39"/>
      <c r="L11" s="39"/>
      <c r="M11" s="39"/>
      <c r="N11" s="40">
        <v>0</v>
      </c>
      <c r="O11" s="39"/>
      <c r="P11" s="39">
        <f>'[1]Access-Fev'!M11</f>
        <v>43633853</v>
      </c>
      <c r="Q11" s="39"/>
      <c r="R11" s="39">
        <f t="shared" si="0"/>
        <v>43633853</v>
      </c>
      <c r="S11" s="39">
        <f>'[1]Access-Fev'!N11</f>
        <v>147006</v>
      </c>
      <c r="T11" s="41">
        <f t="shared" si="1"/>
        <v>3.3690813414987671E-3</v>
      </c>
      <c r="U11" s="39">
        <f>'[1]Access-Fev'!O11</f>
        <v>1029</v>
      </c>
      <c r="V11" s="41">
        <f t="shared" si="2"/>
        <v>2.3582606835110345E-5</v>
      </c>
      <c r="W11" s="39">
        <f>'[1]Access-Fev'!P11</f>
        <v>1029</v>
      </c>
      <c r="X11" s="41">
        <f t="shared" si="3"/>
        <v>2.3582606835110345E-5</v>
      </c>
    </row>
    <row r="12" spans="1:24" ht="30.75" customHeight="1" x14ac:dyDescent="0.2">
      <c r="A12" s="37" t="str">
        <f>+'[1]Access-Fev'!A12</f>
        <v>12101</v>
      </c>
      <c r="B12" s="38" t="str">
        <f>+'[1]Access-Fev'!B12</f>
        <v>JUSTICA FEDERAL DE PRIMEIRO GRAU</v>
      </c>
      <c r="C12" s="37" t="str">
        <f>CONCATENATE('[1]Access-Fev'!C12,".",'[1]Access-Fev'!D12)</f>
        <v>02.061</v>
      </c>
      <c r="D12" s="37" t="str">
        <f>CONCATENATE('[1]Access-Fev'!E12,".",'[1]Access-Fev'!G12)</f>
        <v>0033.4257</v>
      </c>
      <c r="E12" s="38" t="str">
        <f>+'[1]Access-Fev'!F12</f>
        <v>PROGRAMA DE GESTAO E MANUTENCAO DO PODER JUDICIARIO</v>
      </c>
      <c r="F12" s="38" t="str">
        <f>+'[1]Access-Fev'!H12</f>
        <v>JULGAMENTO DE CAUSAS NA JUSTICA FEDERAL</v>
      </c>
      <c r="G12" s="37" t="str">
        <f>IF('[1]Access-Fev'!I12="1","F","S")</f>
        <v>F</v>
      </c>
      <c r="H12" s="37" t="str">
        <f>+'[1]Access-Fev'!J12</f>
        <v>0100</v>
      </c>
      <c r="I12" s="38" t="str">
        <f>+'[1]Access-Fev'!K12</f>
        <v>RECURSOS PRIMARIOS DE LIVRE APLICACAO</v>
      </c>
      <c r="J12" s="37" t="str">
        <f>+'[1]Access-Fev'!L12</f>
        <v>3</v>
      </c>
      <c r="K12" s="40"/>
      <c r="L12" s="40"/>
      <c r="M12" s="40"/>
      <c r="N12" s="40">
        <v>0</v>
      </c>
      <c r="O12" s="40"/>
      <c r="P12" s="39">
        <f>'[1]Access-Fev'!M12</f>
        <v>135444674</v>
      </c>
      <c r="Q12" s="39"/>
      <c r="R12" s="39">
        <f t="shared" si="0"/>
        <v>135444674</v>
      </c>
      <c r="S12" s="39">
        <f>'[1]Access-Fev'!N12</f>
        <v>110311305.73</v>
      </c>
      <c r="T12" s="41">
        <f t="shared" si="1"/>
        <v>0.81443812054211895</v>
      </c>
      <c r="U12" s="39">
        <f>'[1]Access-Fev'!O12</f>
        <v>6361808.5</v>
      </c>
      <c r="V12" s="41">
        <f t="shared" si="2"/>
        <v>4.6969794471209698E-2</v>
      </c>
      <c r="W12" s="39">
        <f>'[1]Access-Fev'!P12</f>
        <v>2495386.4500000002</v>
      </c>
      <c r="X12" s="41">
        <f t="shared" si="3"/>
        <v>1.8423658725776108E-2</v>
      </c>
    </row>
    <row r="13" spans="1:24" ht="30.75" customHeight="1" x14ac:dyDescent="0.2">
      <c r="A13" s="37" t="str">
        <f>+'[1]Access-Fev'!A13</f>
        <v>12101</v>
      </c>
      <c r="B13" s="38" t="str">
        <f>+'[1]Access-Fev'!B13</f>
        <v>JUSTICA FEDERAL DE PRIMEIRO GRAU</v>
      </c>
      <c r="C13" s="37" t="str">
        <f>CONCATENATE('[1]Access-Fev'!C13,".",'[1]Access-Fev'!D13)</f>
        <v>02.061</v>
      </c>
      <c r="D13" s="37" t="str">
        <f>CONCATENATE('[1]Access-Fev'!E13,".",'[1]Access-Fev'!G13)</f>
        <v>0033.4257</v>
      </c>
      <c r="E13" s="38" t="str">
        <f>+'[1]Access-Fev'!F13</f>
        <v>PROGRAMA DE GESTAO E MANUTENCAO DO PODER JUDICIARIO</v>
      </c>
      <c r="F13" s="38" t="str">
        <f>+'[1]Access-Fev'!H13</f>
        <v>JULGAMENTO DE CAUSAS NA JUSTICA FEDERAL</v>
      </c>
      <c r="G13" s="37" t="str">
        <f>IF('[1]Access-Fev'!I13="1","F","S")</f>
        <v>F</v>
      </c>
      <c r="H13" s="37" t="str">
        <f>+'[1]Access-Fev'!J13</f>
        <v>0127</v>
      </c>
      <c r="I13" s="38" t="str">
        <f>+'[1]Access-Fev'!K13</f>
        <v>CUSTAS JUDICIAIS</v>
      </c>
      <c r="J13" s="37" t="str">
        <f>+'[1]Access-Fev'!L13</f>
        <v>3</v>
      </c>
      <c r="K13" s="39"/>
      <c r="L13" s="39"/>
      <c r="M13" s="39"/>
      <c r="N13" s="40">
        <v>0</v>
      </c>
      <c r="O13" s="39"/>
      <c r="P13" s="39">
        <f>'[1]Access-Fev'!M13</f>
        <v>18452563</v>
      </c>
      <c r="Q13" s="39"/>
      <c r="R13" s="39">
        <f t="shared" si="0"/>
        <v>18452563</v>
      </c>
      <c r="S13" s="39">
        <f>'[1]Access-Fev'!N13</f>
        <v>17500807.109999999</v>
      </c>
      <c r="T13" s="41">
        <f t="shared" si="1"/>
        <v>0.94842147998627613</v>
      </c>
      <c r="U13" s="39">
        <f>'[1]Access-Fev'!O13</f>
        <v>1509752.61</v>
      </c>
      <c r="V13" s="41">
        <f t="shared" si="2"/>
        <v>8.1818043921595071E-2</v>
      </c>
      <c r="W13" s="39">
        <f>'[1]Access-Fev'!P13</f>
        <v>1509752.61</v>
      </c>
      <c r="X13" s="41">
        <f t="shared" si="3"/>
        <v>8.1818043921595071E-2</v>
      </c>
    </row>
    <row r="14" spans="1:24" ht="30.75" customHeight="1" x14ac:dyDescent="0.2">
      <c r="A14" s="37" t="str">
        <f>+'[1]Access-Fev'!A14</f>
        <v>12101</v>
      </c>
      <c r="B14" s="38" t="str">
        <f>+'[1]Access-Fev'!B14</f>
        <v>JUSTICA FEDERAL DE PRIMEIRO GRAU</v>
      </c>
      <c r="C14" s="37" t="str">
        <f>CONCATENATE('[1]Access-Fev'!C14,".",'[1]Access-Fev'!D14)</f>
        <v>02.122</v>
      </c>
      <c r="D14" s="37" t="str">
        <f>CONCATENATE('[1]Access-Fev'!E14,".",'[1]Access-Fev'!G14)</f>
        <v>0033.20TP</v>
      </c>
      <c r="E14" s="38" t="str">
        <f>+'[1]Access-Fev'!F14</f>
        <v>PROGRAMA DE GESTAO E MANUTENCAO DO PODER JUDICIARIO</v>
      </c>
      <c r="F14" s="38" t="str">
        <f>+'[1]Access-Fev'!H14</f>
        <v>ATIVOS CIVIS DA UNIAO</v>
      </c>
      <c r="G14" s="37" t="str">
        <f>IF('[1]Access-Fev'!I14="1","F","S")</f>
        <v>F</v>
      </c>
      <c r="H14" s="37" t="str">
        <f>+'[1]Access-Fev'!J14</f>
        <v>0100</v>
      </c>
      <c r="I14" s="38" t="str">
        <f>+'[1]Access-Fev'!K14</f>
        <v>RECURSOS PRIMARIOS DE LIVRE APLICACAO</v>
      </c>
      <c r="J14" s="37" t="str">
        <f>+'[1]Access-Fev'!L14</f>
        <v>1</v>
      </c>
      <c r="K14" s="39"/>
      <c r="L14" s="39"/>
      <c r="M14" s="39"/>
      <c r="N14" s="40">
        <v>0</v>
      </c>
      <c r="O14" s="39"/>
      <c r="P14" s="39">
        <f>'[1]Access-Fev'!M14</f>
        <v>195890976.34</v>
      </c>
      <c r="Q14" s="39"/>
      <c r="R14" s="39">
        <f t="shared" si="0"/>
        <v>195890976.34</v>
      </c>
      <c r="S14" s="39">
        <f>'[1]Access-Fev'!N14</f>
        <v>195890976.34</v>
      </c>
      <c r="T14" s="41">
        <f t="shared" si="1"/>
        <v>1</v>
      </c>
      <c r="U14" s="39">
        <f>'[1]Access-Fev'!O14</f>
        <v>195837739.91999999</v>
      </c>
      <c r="V14" s="41">
        <f t="shared" si="2"/>
        <v>0.99972823444451253</v>
      </c>
      <c r="W14" s="39">
        <f>'[1]Access-Fev'!P14</f>
        <v>189567494.28999999</v>
      </c>
      <c r="X14" s="41">
        <f t="shared" si="3"/>
        <v>0.9677193806057478</v>
      </c>
    </row>
    <row r="15" spans="1:24" ht="30.75" customHeight="1" x14ac:dyDescent="0.2">
      <c r="A15" s="37" t="str">
        <f>+'[1]Access-Fev'!A15</f>
        <v>12101</v>
      </c>
      <c r="B15" s="38" t="str">
        <f>+'[1]Access-Fev'!B15</f>
        <v>JUSTICA FEDERAL DE PRIMEIRO GRAU</v>
      </c>
      <c r="C15" s="37" t="str">
        <f>CONCATENATE('[1]Access-Fev'!C15,".",'[1]Access-Fev'!D15)</f>
        <v>02.122</v>
      </c>
      <c r="D15" s="37" t="str">
        <f>CONCATENATE('[1]Access-Fev'!E15,".",'[1]Access-Fev'!G15)</f>
        <v>0033.216H</v>
      </c>
      <c r="E15" s="38" t="str">
        <f>+'[1]Access-Fev'!F15</f>
        <v>PROGRAMA DE GESTAO E MANUTENCAO DO PODER JUDICIARIO</v>
      </c>
      <c r="F15" s="38" t="str">
        <f>+'[1]Access-Fev'!H15</f>
        <v>AJUDA DE CUSTO PARA MORADIA OU AUXILIO-MORADIA A AGENTES PUB</v>
      </c>
      <c r="G15" s="37" t="str">
        <f>IF('[1]Access-Fev'!I15="1","F","S")</f>
        <v>F</v>
      </c>
      <c r="H15" s="37" t="str">
        <f>+'[1]Access-Fev'!J15</f>
        <v>0100</v>
      </c>
      <c r="I15" s="38" t="str">
        <f>+'[1]Access-Fev'!K15</f>
        <v>RECURSOS PRIMARIOS DE LIVRE APLICACAO</v>
      </c>
      <c r="J15" s="37" t="str">
        <f>+'[1]Access-Fev'!L15</f>
        <v>3</v>
      </c>
      <c r="K15" s="39"/>
      <c r="L15" s="39"/>
      <c r="M15" s="39"/>
      <c r="N15" s="40">
        <v>0</v>
      </c>
      <c r="O15" s="39"/>
      <c r="P15" s="39">
        <f>'[1]Access-Fev'!M15</f>
        <v>186000</v>
      </c>
      <c r="Q15" s="39"/>
      <c r="R15" s="39">
        <f t="shared" si="0"/>
        <v>186000</v>
      </c>
      <c r="S15" s="39">
        <f>'[1]Access-Fev'!N15</f>
        <v>125999.96</v>
      </c>
      <c r="T15" s="41">
        <f t="shared" si="1"/>
        <v>0.67741913978494628</v>
      </c>
      <c r="U15" s="39">
        <f>'[1]Access-Fev'!O15</f>
        <v>16822</v>
      </c>
      <c r="V15" s="41">
        <f t="shared" si="2"/>
        <v>9.0440860215053764E-2</v>
      </c>
      <c r="W15" s="39">
        <f>'[1]Access-Fev'!P15</f>
        <v>16822</v>
      </c>
      <c r="X15" s="41">
        <f t="shared" si="3"/>
        <v>9.0440860215053764E-2</v>
      </c>
    </row>
    <row r="16" spans="1:24" ht="30.75" customHeight="1" x14ac:dyDescent="0.2">
      <c r="A16" s="37" t="str">
        <f>+'[1]Access-Fev'!A16</f>
        <v>12101</v>
      </c>
      <c r="B16" s="38" t="str">
        <f>+'[1]Access-Fev'!B16</f>
        <v>JUSTICA FEDERAL DE PRIMEIRO GRAU</v>
      </c>
      <c r="C16" s="37" t="str">
        <f>CONCATENATE('[1]Access-Fev'!C16,".",'[1]Access-Fev'!D16)</f>
        <v>02.122</v>
      </c>
      <c r="D16" s="37" t="str">
        <f>CONCATENATE('[1]Access-Fev'!E16,".",'[1]Access-Fev'!G16)</f>
        <v>0033.219Z</v>
      </c>
      <c r="E16" s="38" t="str">
        <f>+'[1]Access-Fev'!F16</f>
        <v>PROGRAMA DE GESTAO E MANUTENCAO DO PODER JUDICIARIO</v>
      </c>
      <c r="F16" s="38" t="str">
        <f>+'[1]Access-Fev'!H16</f>
        <v>CONSERVACAO E RECUPERACAO DE ATIVOS DE INFRAESTRUTURA DA UNI</v>
      </c>
      <c r="G16" s="37" t="str">
        <f>IF('[1]Access-Fev'!I16="1","F","S")</f>
        <v>F</v>
      </c>
      <c r="H16" s="37" t="str">
        <f>+'[1]Access-Fev'!J16</f>
        <v>0100</v>
      </c>
      <c r="I16" s="38" t="str">
        <f>+'[1]Access-Fev'!K16</f>
        <v>RECURSOS PRIMARIOS DE LIVRE APLICACAO</v>
      </c>
      <c r="J16" s="37" t="str">
        <f>+'[1]Access-Fev'!L16</f>
        <v>4</v>
      </c>
      <c r="K16" s="39"/>
      <c r="L16" s="39"/>
      <c r="M16" s="39"/>
      <c r="N16" s="40">
        <v>0</v>
      </c>
      <c r="O16" s="39"/>
      <c r="P16" s="39">
        <f>'[1]Access-Fev'!M16</f>
        <v>11154333</v>
      </c>
      <c r="Q16" s="39"/>
      <c r="R16" s="39">
        <f t="shared" si="0"/>
        <v>11154333</v>
      </c>
      <c r="S16" s="39">
        <f>'[1]Access-Fev'!N16</f>
        <v>1570578.67</v>
      </c>
      <c r="T16" s="41">
        <f t="shared" si="1"/>
        <v>0.14080435558092089</v>
      </c>
      <c r="U16" s="39">
        <f>'[1]Access-Fev'!O16</f>
        <v>0</v>
      </c>
      <c r="V16" s="41">
        <f t="shared" si="2"/>
        <v>0</v>
      </c>
      <c r="W16" s="39">
        <f>'[1]Access-Fev'!P16</f>
        <v>0</v>
      </c>
      <c r="X16" s="41">
        <f t="shared" si="3"/>
        <v>0</v>
      </c>
    </row>
    <row r="17" spans="1:24" ht="30.75" customHeight="1" x14ac:dyDescent="0.2">
      <c r="A17" s="37" t="str">
        <f>+'[1]Access-Fev'!A17</f>
        <v>12101</v>
      </c>
      <c r="B17" s="38" t="str">
        <f>+'[1]Access-Fev'!B17</f>
        <v>JUSTICA FEDERAL DE PRIMEIRO GRAU</v>
      </c>
      <c r="C17" s="37" t="str">
        <f>CONCATENATE('[1]Access-Fev'!C17,".",'[1]Access-Fev'!D17)</f>
        <v>02.131</v>
      </c>
      <c r="D17" s="37" t="str">
        <f>CONCATENATE('[1]Access-Fev'!E17,".",'[1]Access-Fev'!G17)</f>
        <v>0033.219I</v>
      </c>
      <c r="E17" s="38" t="str">
        <f>+'[1]Access-Fev'!F17</f>
        <v>PROGRAMA DE GESTAO E MANUTENCAO DO PODER JUDICIARIO</v>
      </c>
      <c r="F17" s="38" t="str">
        <f>+'[1]Access-Fev'!H17</f>
        <v>PUBLICIDADE INSTITUCIONAL E DE UTILIDADE PUBLICA</v>
      </c>
      <c r="G17" s="37" t="str">
        <f>IF('[1]Access-Fev'!I17="1","F","S")</f>
        <v>F</v>
      </c>
      <c r="H17" s="37" t="str">
        <f>+'[1]Access-Fev'!J17</f>
        <v>0100</v>
      </c>
      <c r="I17" s="38" t="str">
        <f>+'[1]Access-Fev'!K17</f>
        <v>RECURSOS PRIMARIOS DE LIVRE APLICACAO</v>
      </c>
      <c r="J17" s="37" t="str">
        <f>+'[1]Access-Fev'!L17</f>
        <v>3</v>
      </c>
      <c r="K17" s="39"/>
      <c r="L17" s="39"/>
      <c r="M17" s="39"/>
      <c r="N17" s="40">
        <v>0</v>
      </c>
      <c r="O17" s="39"/>
      <c r="P17" s="39">
        <f>'[1]Access-Fev'!M17</f>
        <v>40300</v>
      </c>
      <c r="Q17" s="39"/>
      <c r="R17" s="39">
        <f t="shared" si="0"/>
        <v>40300</v>
      </c>
      <c r="S17" s="39">
        <f>'[1]Access-Fev'!N17</f>
        <v>0</v>
      </c>
      <c r="T17" s="41">
        <f t="shared" si="1"/>
        <v>0</v>
      </c>
      <c r="U17" s="39">
        <f>'[1]Access-Fev'!O17</f>
        <v>0</v>
      </c>
      <c r="V17" s="41">
        <f t="shared" si="2"/>
        <v>0</v>
      </c>
      <c r="W17" s="39">
        <f>'[1]Access-Fev'!P17</f>
        <v>0</v>
      </c>
      <c r="X17" s="41">
        <f t="shared" si="3"/>
        <v>0</v>
      </c>
    </row>
    <row r="18" spans="1:24" ht="30.75" customHeight="1" x14ac:dyDescent="0.2">
      <c r="A18" s="37" t="str">
        <f>+'[1]Access-Fev'!A18</f>
        <v>12101</v>
      </c>
      <c r="B18" s="38" t="str">
        <f>+'[1]Access-Fev'!B18</f>
        <v>JUSTICA FEDERAL DE PRIMEIRO GRAU</v>
      </c>
      <c r="C18" s="37" t="str">
        <f>CONCATENATE('[1]Access-Fev'!C18,".",'[1]Access-Fev'!D18)</f>
        <v>02.301</v>
      </c>
      <c r="D18" s="37" t="str">
        <f>CONCATENATE('[1]Access-Fev'!E18,".",'[1]Access-Fev'!G18)</f>
        <v>0033.2004</v>
      </c>
      <c r="E18" s="38" t="str">
        <f>+'[1]Access-Fev'!F18</f>
        <v>PROGRAMA DE GESTAO E MANUTENCAO DO PODER JUDICIARIO</v>
      </c>
      <c r="F18" s="38" t="str">
        <f>+'[1]Access-Fev'!H18</f>
        <v>ASSISTENCIA MEDICA E ODONTOLOGICA AOS SERVIDORES CIVIS, EMPR</v>
      </c>
      <c r="G18" s="37" t="str">
        <f>IF('[1]Access-Fev'!I18="1","F","S")</f>
        <v>S</v>
      </c>
      <c r="H18" s="37" t="str">
        <f>+'[1]Access-Fev'!J18</f>
        <v>0151</v>
      </c>
      <c r="I18" s="38" t="str">
        <f>+'[1]Access-Fev'!K18</f>
        <v>RECURSOS LIVRES DA SEGURIDADE SOCIAL</v>
      </c>
      <c r="J18" s="37" t="str">
        <f>+'[1]Access-Fev'!L18</f>
        <v>3</v>
      </c>
      <c r="K18" s="39"/>
      <c r="L18" s="39"/>
      <c r="M18" s="39"/>
      <c r="N18" s="40">
        <v>0</v>
      </c>
      <c r="O18" s="39"/>
      <c r="P18" s="39">
        <f>'[1]Access-Fev'!M18</f>
        <v>44740742</v>
      </c>
      <c r="Q18" s="39"/>
      <c r="R18" s="39">
        <f t="shared" si="0"/>
        <v>44740742</v>
      </c>
      <c r="S18" s="39">
        <f>'[1]Access-Fev'!N18</f>
        <v>30601380</v>
      </c>
      <c r="T18" s="41">
        <f t="shared" si="1"/>
        <v>0.68397122247100861</v>
      </c>
      <c r="U18" s="39">
        <f>'[1]Access-Fev'!O18</f>
        <v>3315664.2</v>
      </c>
      <c r="V18" s="41">
        <f t="shared" si="2"/>
        <v>7.4108386490326875E-2</v>
      </c>
      <c r="W18" s="39">
        <f>'[1]Access-Fev'!P18</f>
        <v>2670745.7799999998</v>
      </c>
      <c r="X18" s="41">
        <f t="shared" si="3"/>
        <v>5.9693819561597791E-2</v>
      </c>
    </row>
    <row r="19" spans="1:24" ht="30.75" customHeight="1" x14ac:dyDescent="0.2">
      <c r="A19" s="37" t="str">
        <f>+'[1]Access-Fev'!A19</f>
        <v>12101</v>
      </c>
      <c r="B19" s="38" t="str">
        <f>+'[1]Access-Fev'!B19</f>
        <v>JUSTICA FEDERAL DE PRIMEIRO GRAU</v>
      </c>
      <c r="C19" s="37" t="str">
        <f>CONCATENATE('[1]Access-Fev'!C19,".",'[1]Access-Fev'!D19)</f>
        <v>02.301</v>
      </c>
      <c r="D19" s="37" t="str">
        <f>CONCATENATE('[1]Access-Fev'!E19,".",'[1]Access-Fev'!G19)</f>
        <v>0033.212B</v>
      </c>
      <c r="E19" s="38" t="str">
        <f>+'[1]Access-Fev'!F19</f>
        <v>PROGRAMA DE GESTAO E MANUTENCAO DO PODER JUDICIARIO</v>
      </c>
      <c r="F19" s="38" t="str">
        <f>+'[1]Access-Fev'!H19</f>
        <v>BENEFICIOS OBRIGATORIOS AOS SERVIDORES CIVIS, EMPREGADOS, MI</v>
      </c>
      <c r="G19" s="37" t="str">
        <f>IF('[1]Access-Fev'!I19="1","F","S")</f>
        <v>F</v>
      </c>
      <c r="H19" s="37" t="str">
        <f>+'[1]Access-Fev'!J19</f>
        <v>0100</v>
      </c>
      <c r="I19" s="38" t="str">
        <f>+'[1]Access-Fev'!K19</f>
        <v>RECURSOS PRIMARIOS DE LIVRE APLICACAO</v>
      </c>
      <c r="J19" s="37" t="str">
        <f>+'[1]Access-Fev'!L19</f>
        <v>3</v>
      </c>
      <c r="K19" s="39"/>
      <c r="L19" s="39"/>
      <c r="M19" s="39"/>
      <c r="N19" s="40">
        <v>0</v>
      </c>
      <c r="O19" s="39"/>
      <c r="P19" s="39">
        <f>'[1]Access-Fev'!M19</f>
        <v>55813645.380000003</v>
      </c>
      <c r="Q19" s="39"/>
      <c r="R19" s="39">
        <f t="shared" si="0"/>
        <v>55813645.380000003</v>
      </c>
      <c r="S19" s="39">
        <f>'[1]Access-Fev'!N19</f>
        <v>54668996.770000003</v>
      </c>
      <c r="T19" s="41">
        <f t="shared" si="1"/>
        <v>0.97949159919215445</v>
      </c>
      <c r="U19" s="39">
        <f>'[1]Access-Fev'!O19</f>
        <v>9226981.8000000007</v>
      </c>
      <c r="V19" s="41">
        <f t="shared" si="2"/>
        <v>0.16531766984899993</v>
      </c>
      <c r="W19" s="39">
        <f>'[1]Access-Fev'!P19</f>
        <v>9226981.8000000007</v>
      </c>
      <c r="X19" s="41">
        <f t="shared" si="3"/>
        <v>0.16531766984899993</v>
      </c>
    </row>
    <row r="20" spans="1:24" ht="30.75" customHeight="1" x14ac:dyDescent="0.2">
      <c r="A20" s="37" t="str">
        <f>+'[1]Access-Fev'!A20</f>
        <v>12101</v>
      </c>
      <c r="B20" s="38" t="str">
        <f>+'[1]Access-Fev'!B20</f>
        <v>JUSTICA FEDERAL DE PRIMEIRO GRAU</v>
      </c>
      <c r="C20" s="37" t="str">
        <f>CONCATENATE('[1]Access-Fev'!C20,".",'[1]Access-Fev'!D20)</f>
        <v>02.846</v>
      </c>
      <c r="D20" s="37" t="str">
        <f>CONCATENATE('[1]Access-Fev'!E20,".",'[1]Access-Fev'!G20)</f>
        <v>0033.09HB</v>
      </c>
      <c r="E20" s="38" t="str">
        <f>+'[1]Access-Fev'!F20</f>
        <v>PROGRAMA DE GESTAO E MANUTENCAO DO PODER JUDICIARIO</v>
      </c>
      <c r="F20" s="38" t="str">
        <f>+'[1]Access-Fev'!H20</f>
        <v>CONTRIBUICAO DA UNIAO, DE SUAS AUTARQUIAS E FUNDACOES PARA O</v>
      </c>
      <c r="G20" s="37" t="str">
        <f>IF('[1]Access-Fev'!I20="1","F","S")</f>
        <v>F</v>
      </c>
      <c r="H20" s="37" t="str">
        <f>+'[1]Access-Fev'!J20</f>
        <v>0100</v>
      </c>
      <c r="I20" s="38" t="str">
        <f>+'[1]Access-Fev'!K20</f>
        <v>RECURSOS PRIMARIOS DE LIVRE APLICACAO</v>
      </c>
      <c r="J20" s="37" t="str">
        <f>+'[1]Access-Fev'!L20</f>
        <v>1</v>
      </c>
      <c r="K20" s="39"/>
      <c r="L20" s="39"/>
      <c r="M20" s="39"/>
      <c r="N20" s="40">
        <v>0</v>
      </c>
      <c r="O20" s="39"/>
      <c r="P20" s="39">
        <f>'[1]Access-Fev'!M20</f>
        <v>36103528.700000003</v>
      </c>
      <c r="Q20" s="39"/>
      <c r="R20" s="39">
        <f t="shared" si="0"/>
        <v>36103528.700000003</v>
      </c>
      <c r="S20" s="39">
        <f>'[1]Access-Fev'!N20</f>
        <v>36103528.700000003</v>
      </c>
      <c r="T20" s="41">
        <f t="shared" si="1"/>
        <v>1</v>
      </c>
      <c r="U20" s="39">
        <f>'[1]Access-Fev'!O20</f>
        <v>36103528.700000003</v>
      </c>
      <c r="V20" s="41">
        <f t="shared" si="2"/>
        <v>1</v>
      </c>
      <c r="W20" s="39">
        <f>'[1]Access-Fev'!P20</f>
        <v>36103528.700000003</v>
      </c>
      <c r="X20" s="41">
        <f t="shared" si="3"/>
        <v>1</v>
      </c>
    </row>
    <row r="21" spans="1:24" ht="30.75" customHeight="1" x14ac:dyDescent="0.2">
      <c r="A21" s="37" t="str">
        <f>+'[1]Access-Fev'!A21</f>
        <v>12101</v>
      </c>
      <c r="B21" s="38" t="str">
        <f>+'[1]Access-Fev'!B21</f>
        <v>JUSTICA FEDERAL DE PRIMEIRO GRAU</v>
      </c>
      <c r="C21" s="37" t="str">
        <f>CONCATENATE('[1]Access-Fev'!C21,".",'[1]Access-Fev'!D21)</f>
        <v>09.272</v>
      </c>
      <c r="D21" s="37" t="str">
        <f>CONCATENATE('[1]Access-Fev'!E21,".",'[1]Access-Fev'!G21)</f>
        <v>0033.0181</v>
      </c>
      <c r="E21" s="38" t="str">
        <f>+'[1]Access-Fev'!F21</f>
        <v>PROGRAMA DE GESTAO E MANUTENCAO DO PODER JUDICIARIO</v>
      </c>
      <c r="F21" s="38" t="str">
        <f>+'[1]Access-Fev'!H21</f>
        <v>APOSENTADORIAS E PENSOES CIVIS DA UNIAO</v>
      </c>
      <c r="G21" s="37" t="str">
        <f>IF('[1]Access-Fev'!I21="1","F","S")</f>
        <v>S</v>
      </c>
      <c r="H21" s="37" t="str">
        <f>+'[1]Access-Fev'!J21</f>
        <v>0156</v>
      </c>
      <c r="I21" s="38" t="str">
        <f>+'[1]Access-Fev'!K21</f>
        <v>CONTRIB.DO SERV.PARA O PLANO SEG.SOC.SERV.PUB</v>
      </c>
      <c r="J21" s="37" t="str">
        <f>+'[1]Access-Fev'!L21</f>
        <v>1</v>
      </c>
      <c r="K21" s="39"/>
      <c r="L21" s="39"/>
      <c r="M21" s="39"/>
      <c r="N21" s="40">
        <v>0</v>
      </c>
      <c r="O21" s="39"/>
      <c r="P21" s="39">
        <f>'[1]Access-Fev'!M21</f>
        <v>53584403.030000001</v>
      </c>
      <c r="Q21" s="39"/>
      <c r="R21" s="39">
        <f t="shared" si="0"/>
        <v>53584403.030000001</v>
      </c>
      <c r="S21" s="39">
        <f>'[1]Access-Fev'!N21</f>
        <v>53584403.030000001</v>
      </c>
      <c r="T21" s="41">
        <f t="shared" si="1"/>
        <v>1</v>
      </c>
      <c r="U21" s="39">
        <f>'[1]Access-Fev'!O21</f>
        <v>53556608.32</v>
      </c>
      <c r="V21" s="41">
        <f t="shared" si="2"/>
        <v>0.9994812910394012</v>
      </c>
      <c r="W21" s="39">
        <f>'[1]Access-Fev'!P21</f>
        <v>50791282.920000002</v>
      </c>
      <c r="X21" s="41">
        <f t="shared" si="3"/>
        <v>0.94787438224447085</v>
      </c>
    </row>
    <row r="22" spans="1:24" ht="12.75" x14ac:dyDescent="0.2">
      <c r="A22" s="2" t="s">
        <v>48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ht="12.75" x14ac:dyDescent="0.2">
      <c r="A23" s="2" t="s">
        <v>49</v>
      </c>
      <c r="B23" s="4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6"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2022-03-18T20:23:07Z</dcterms:created>
  <dcterms:modified xsi:type="dcterms:W3CDTF">2022-03-18T20:23:34Z</dcterms:modified>
</cp:coreProperties>
</file>