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I\090017\"/>
    </mc:Choice>
  </mc:AlternateContent>
  <bookViews>
    <workbookView xWindow="0" yWindow="0" windowWidth="24000" windowHeight="9075"/>
  </bookViews>
  <sheets>
    <sheet name="Abr" sheetId="1" r:id="rId1"/>
  </sheets>
  <externalReferences>
    <externalReference r:id="rId2"/>
  </externalReferences>
  <definedNames>
    <definedName name="_xlnm.Print_Area" localSheetId="0">Abr!$A$1:$X$25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U22" i="1"/>
  <c r="S22" i="1"/>
  <c r="Q22" i="1"/>
  <c r="R22" i="1" s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R19" i="1" s="1"/>
  <c r="X19" i="1" s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W23" i="1" s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20" i="1" l="1"/>
  <c r="X20" i="1" s="1"/>
  <c r="S23" i="1"/>
  <c r="R12" i="1"/>
  <c r="R17" i="1"/>
  <c r="V17" i="1" s="1"/>
  <c r="R18" i="1"/>
  <c r="V18" i="1" s="1"/>
  <c r="V13" i="1"/>
  <c r="X13" i="1"/>
  <c r="T13" i="1"/>
  <c r="X14" i="1"/>
  <c r="T14" i="1"/>
  <c r="V14" i="1"/>
  <c r="T18" i="1"/>
  <c r="T20" i="1"/>
  <c r="V12" i="1"/>
  <c r="X12" i="1"/>
  <c r="T12" i="1"/>
  <c r="X17" i="1"/>
  <c r="V16" i="1"/>
  <c r="X16" i="1"/>
  <c r="T16" i="1"/>
  <c r="V21" i="1"/>
  <c r="X21" i="1"/>
  <c r="T21" i="1"/>
  <c r="X22" i="1"/>
  <c r="T22" i="1"/>
  <c r="V22" i="1"/>
  <c r="V11" i="1"/>
  <c r="V15" i="1"/>
  <c r="V19" i="1"/>
  <c r="P23" i="1"/>
  <c r="R10" i="1"/>
  <c r="Q23" i="1"/>
  <c r="U23" i="1"/>
  <c r="T11" i="1"/>
  <c r="T15" i="1"/>
  <c r="T19" i="1"/>
  <c r="T17" i="1" l="1"/>
  <c r="V20" i="1"/>
  <c r="X18" i="1"/>
  <c r="X10" i="1"/>
  <c r="T10" i="1"/>
  <c r="R23" i="1"/>
  <c r="V10" i="1"/>
  <c r="V23" i="1" l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<sst xmlns="http://schemas.openxmlformats.org/spreadsheetml/2006/main" count="55" uniqueCount="51">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</sst>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5010811</v>
          </cell>
          <cell r="P10">
            <v>4906344.21</v>
          </cell>
          <cell r="Q10">
            <v>4904538.55</v>
          </cell>
          <cell r="R10">
            <v>4893290.13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44633853</v>
          </cell>
          <cell r="P11">
            <v>422101</v>
          </cell>
          <cell r="Q11">
            <v>1029</v>
          </cell>
          <cell r="R11">
            <v>1029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135444674</v>
          </cell>
          <cell r="O12">
            <v>130383.79</v>
          </cell>
          <cell r="P12">
            <v>110575990.70999999</v>
          </cell>
          <cell r="Q12">
            <v>19533887.16</v>
          </cell>
          <cell r="R12">
            <v>19497302.98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18452563</v>
          </cell>
          <cell r="P13">
            <v>18344366.800000001</v>
          </cell>
          <cell r="Q13">
            <v>4581918.66</v>
          </cell>
          <cell r="R13">
            <v>4581918.66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368811444.19999999</v>
          </cell>
          <cell r="P14">
            <v>368811444.19999999</v>
          </cell>
          <cell r="Q14">
            <v>368747008.92000002</v>
          </cell>
          <cell r="R14">
            <v>362427962.22000003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186000</v>
          </cell>
          <cell r="P15">
            <v>125999.96</v>
          </cell>
          <cell r="Q15">
            <v>33644</v>
          </cell>
          <cell r="R15">
            <v>33644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11154333</v>
          </cell>
          <cell r="P16">
            <v>1570578.67</v>
          </cell>
          <cell r="Q16">
            <v>41190.82</v>
          </cell>
          <cell r="R16">
            <v>41190.82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131</v>
          </cell>
          <cell r="E17" t="str">
            <v>0033</v>
          </cell>
          <cell r="F17" t="str">
            <v>PROGRAMA DE GESTAO E MANUTENCAO DO PODER JUDICIARIO</v>
          </cell>
          <cell r="G17" t="str">
            <v>219I</v>
          </cell>
          <cell r="H17" t="str">
            <v>PUBLICIDADE INSTITUCIONAL E DE UTILIDADE PUBLICA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40300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301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2</v>
          </cell>
          <cell r="J18" t="str">
            <v>0151</v>
          </cell>
          <cell r="K18" t="str">
            <v>RECURSOS LIVRES DA SEGURIDADE SOCIAL</v>
          </cell>
          <cell r="L18" t="str">
            <v>3</v>
          </cell>
          <cell r="M18">
            <v>44740742</v>
          </cell>
          <cell r="P18">
            <v>39075321.170000002</v>
          </cell>
          <cell r="Q18">
            <v>9604664.5099999998</v>
          </cell>
          <cell r="R18">
            <v>8948879.0399999991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55879204.68</v>
          </cell>
          <cell r="P19">
            <v>54734556.07</v>
          </cell>
          <cell r="Q19">
            <v>18318870.760000002</v>
          </cell>
          <cell r="R19">
            <v>18303780.760000002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1</v>
          </cell>
          <cell r="M20">
            <v>72670886.420000002</v>
          </cell>
          <cell r="P20">
            <v>72670886.420000002</v>
          </cell>
          <cell r="Q20">
            <v>72670886.420000002</v>
          </cell>
          <cell r="R20">
            <v>72670886.420000002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0156</v>
          </cell>
          <cell r="K21" t="str">
            <v>CONTRIB.DO SERV.PARA O PLANO SEG.SOC.SERV.PUB</v>
          </cell>
          <cell r="L21" t="str">
            <v>1</v>
          </cell>
          <cell r="M21">
            <v>96690967.640000001</v>
          </cell>
          <cell r="P21">
            <v>96690967.640000001</v>
          </cell>
          <cell r="Q21">
            <v>96655659.560000002</v>
          </cell>
          <cell r="R21">
            <v>93878670.75</v>
          </cell>
        </row>
        <row r="22">
          <cell r="A22" t="str">
            <v>63101</v>
          </cell>
          <cell r="B22" t="str">
            <v>ADVOCACIA-GERAL DA UNIAO - AGU</v>
          </cell>
          <cell r="C22" t="str">
            <v>03</v>
          </cell>
          <cell r="D22" t="str">
            <v>092</v>
          </cell>
          <cell r="E22" t="str">
            <v>4005</v>
          </cell>
          <cell r="F22" t="str">
            <v>PROTECAO JURIDICA DA UNIAO</v>
          </cell>
          <cell r="G22" t="str">
            <v>2674</v>
          </cell>
          <cell r="H22" t="str">
            <v>REPRESENTACAO JUDICIAL E EXTRAJUDICIAL DA UNIAO E SUAS AUTAR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N22">
            <v>34294.559999999998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44652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PRIMARIOS DE LIVRE APLICACAO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5010811</v>
      </c>
      <c r="Q10" s="45">
        <f>'[1]Access-Abr'!N10-'[1]Access-Abr'!O10</f>
        <v>0</v>
      </c>
      <c r="R10" s="45">
        <f>N10-O10+P10+Q10</f>
        <v>5010811</v>
      </c>
      <c r="S10" s="45">
        <f>'[1]Access-Abr'!P10</f>
        <v>4906344.21</v>
      </c>
      <c r="T10" s="46">
        <f>IF(R10&gt;0,S10/R10,0)</f>
        <v>0.97915172015069019</v>
      </c>
      <c r="U10" s="45">
        <f>'[1]Access-Abr'!Q10</f>
        <v>4904538.55</v>
      </c>
      <c r="V10" s="46">
        <f>IF(R10&gt;0,U10/R10,0)</f>
        <v>0.97879136730561178</v>
      </c>
      <c r="W10" s="45">
        <f>'[1]Access-Abr'!R10</f>
        <v>4893290.13</v>
      </c>
      <c r="X10" s="46">
        <f>IF(R10&gt;0,W10/R10,0)</f>
        <v>0.97654653707753092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PRIMARIOS DE LIVRE APLICACAO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44633853</v>
      </c>
      <c r="Q11" s="52">
        <f>'[1]Access-Abr'!N11-'[1]Access-Abr'!O11</f>
        <v>0</v>
      </c>
      <c r="R11" s="52">
        <f t="shared" ref="R11:R22" si="0">N11-O11+P11+Q11</f>
        <v>44633853</v>
      </c>
      <c r="S11" s="52">
        <f>'[1]Access-Abr'!P11</f>
        <v>422101</v>
      </c>
      <c r="T11" s="53">
        <f t="shared" ref="T11:T23" si="1">IF(R11&gt;0,S11/R11,0)</f>
        <v>9.4569698027190258E-3</v>
      </c>
      <c r="U11" s="52">
        <f>'[1]Access-Abr'!Q11</f>
        <v>1029</v>
      </c>
      <c r="V11" s="53">
        <f t="shared" ref="V11:V23" si="2">IF(R11&gt;0,U11/R11,0)</f>
        <v>2.3054249876209432E-5</v>
      </c>
      <c r="W11" s="52">
        <f>'[1]Access-Abr'!R11</f>
        <v>1029</v>
      </c>
      <c r="X11" s="53">
        <f t="shared" ref="X11:X23" si="3">IF(R11&gt;0,W11/R11,0)</f>
        <v>2.3054249876209432E-5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0033.4257</v>
      </c>
      <c r="E12" s="48" t="str">
        <f>+'[1]Access-Abr'!F12</f>
        <v>PROGRAMA DE GESTAO E MANUTENCAO DO PODER JUDICIARIO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PRIMARIOS DE LIVRE APLICACAO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135444674</v>
      </c>
      <c r="Q12" s="52">
        <f>'[1]Access-Abr'!N12-'[1]Access-Abr'!O12</f>
        <v>-130383.79</v>
      </c>
      <c r="R12" s="52">
        <f t="shared" si="0"/>
        <v>135314290.21000001</v>
      </c>
      <c r="S12" s="52">
        <f>'[1]Access-Abr'!P12</f>
        <v>110575990.70999999</v>
      </c>
      <c r="T12" s="53">
        <f t="shared" si="1"/>
        <v>0.81717895824892117</v>
      </c>
      <c r="U12" s="52">
        <f>'[1]Access-Abr'!Q12</f>
        <v>19533887.16</v>
      </c>
      <c r="V12" s="53">
        <f t="shared" si="2"/>
        <v>0.14435938088789091</v>
      </c>
      <c r="W12" s="52">
        <f>'[1]Access-Abr'!R12</f>
        <v>19497302.98</v>
      </c>
      <c r="X12" s="53">
        <f t="shared" si="3"/>
        <v>0.14408901639096142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0033.4257</v>
      </c>
      <c r="E13" s="48" t="str">
        <f>+'[1]Access-Abr'!F13</f>
        <v>PROGRAMA DE GESTAO E MANUTENCAO DO PODER JUDICIARIO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0127</v>
      </c>
      <c r="I13" s="48" t="str">
        <f>+'[1]Access-Abr'!K13</f>
        <v>CUSTAS JUDICIAIS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18452563</v>
      </c>
      <c r="Q13" s="52">
        <f>'[1]Access-Abr'!N13-'[1]Access-Abr'!O13</f>
        <v>0</v>
      </c>
      <c r="R13" s="52">
        <f t="shared" si="0"/>
        <v>18452563</v>
      </c>
      <c r="S13" s="52">
        <f>'[1]Access-Abr'!P13</f>
        <v>18344366.800000001</v>
      </c>
      <c r="T13" s="53">
        <f t="shared" si="1"/>
        <v>0.99413652184794066</v>
      </c>
      <c r="U13" s="52">
        <f>'[1]Access-Abr'!Q13</f>
        <v>4581918.66</v>
      </c>
      <c r="V13" s="53">
        <f t="shared" si="2"/>
        <v>0.24830798084797218</v>
      </c>
      <c r="W13" s="52">
        <f>'[1]Access-Abr'!R13</f>
        <v>4581918.66</v>
      </c>
      <c r="X13" s="53">
        <f t="shared" si="3"/>
        <v>0.24830798084797218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0033.20TP</v>
      </c>
      <c r="E14" s="48" t="str">
        <f>+'[1]Access-Abr'!F14</f>
        <v>PROGRAMA DE GESTAO E MANUTENCAO DO PODER JUDICIARIO</v>
      </c>
      <c r="F14" s="48" t="str">
        <f>+'[1]Access-Abr'!H14</f>
        <v>ATIVOS CIVIS DA UNIAO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PRIMARIOS DE LIVRE APLICACAO</v>
      </c>
      <c r="J14" s="47" t="str">
        <f>+'[1]Access-Abr'!L14</f>
        <v>1</v>
      </c>
      <c r="K14" s="52"/>
      <c r="L14" s="52"/>
      <c r="M14" s="52"/>
      <c r="N14" s="50">
        <v>0</v>
      </c>
      <c r="O14" s="52"/>
      <c r="P14" s="52">
        <f>'[1]Access-Abr'!M14</f>
        <v>368811444.19999999</v>
      </c>
      <c r="Q14" s="52">
        <f>'[1]Access-Abr'!N14-'[1]Access-Abr'!O14</f>
        <v>0</v>
      </c>
      <c r="R14" s="52">
        <f t="shared" si="0"/>
        <v>368811444.19999999</v>
      </c>
      <c r="S14" s="52">
        <f>'[1]Access-Abr'!P14</f>
        <v>368811444.19999999</v>
      </c>
      <c r="T14" s="53">
        <f t="shared" si="1"/>
        <v>1</v>
      </c>
      <c r="U14" s="52">
        <f>'[1]Access-Abr'!Q14</f>
        <v>368747008.92000002</v>
      </c>
      <c r="V14" s="53">
        <f t="shared" si="2"/>
        <v>0.99982528936936943</v>
      </c>
      <c r="W14" s="52">
        <f>'[1]Access-Abr'!R14</f>
        <v>362427962.22000003</v>
      </c>
      <c r="X14" s="53">
        <f t="shared" si="3"/>
        <v>0.98269174647265467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0033.216H</v>
      </c>
      <c r="E15" s="48" t="str">
        <f>+'[1]Access-Abr'!F15</f>
        <v>PROGRAMA DE GESTAO E MANUTENCAO DO PODER JUDICIARIO</v>
      </c>
      <c r="F15" s="48" t="str">
        <f>+'[1]Access-Abr'!H15</f>
        <v>AJUDA DE CUSTO PARA MORADIA OU AUXILIO-MORADIA A AGENTES PUB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PRIMARIOS DE LIVRE APLICACAO</v>
      </c>
      <c r="J15" s="47" t="str">
        <f>+'[1]Access-Abr'!L15</f>
        <v>3</v>
      </c>
      <c r="K15" s="50"/>
      <c r="L15" s="50"/>
      <c r="M15" s="50"/>
      <c r="N15" s="50">
        <v>0</v>
      </c>
      <c r="O15" s="50"/>
      <c r="P15" s="52">
        <f>'[1]Access-Abr'!M15</f>
        <v>186000</v>
      </c>
      <c r="Q15" s="52">
        <f>'[1]Access-Abr'!N15-'[1]Access-Abr'!O15</f>
        <v>0</v>
      </c>
      <c r="R15" s="52">
        <f t="shared" si="0"/>
        <v>186000</v>
      </c>
      <c r="S15" s="52">
        <f>'[1]Access-Abr'!P15</f>
        <v>125999.96</v>
      </c>
      <c r="T15" s="53">
        <f t="shared" si="1"/>
        <v>0.67741913978494628</v>
      </c>
      <c r="U15" s="52">
        <f>'[1]Access-Abr'!Q15</f>
        <v>33644</v>
      </c>
      <c r="V15" s="53">
        <f t="shared" si="2"/>
        <v>0.18088172043010753</v>
      </c>
      <c r="W15" s="52">
        <f>'[1]Access-Abr'!R15</f>
        <v>33644</v>
      </c>
      <c r="X15" s="53">
        <f t="shared" si="3"/>
        <v>0.18088172043010753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0033.219Z</v>
      </c>
      <c r="E16" s="48" t="str">
        <f>+'[1]Access-Abr'!F16</f>
        <v>PROGRAMA DE GESTAO E MANUTENCAO DO PODER JUDICIARIO</v>
      </c>
      <c r="F16" s="48" t="str">
        <f>+'[1]Access-Abr'!H16</f>
        <v>CONSERVACAO E RECUPERACAO DE ATIVOS DE INFRAESTRUTURA DA UNI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PRIMARIOS DE LIVRE APLICACAO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11154333</v>
      </c>
      <c r="Q16" s="52">
        <f>'[1]Access-Abr'!N16-'[1]Access-Abr'!O16</f>
        <v>0</v>
      </c>
      <c r="R16" s="52">
        <f t="shared" si="0"/>
        <v>11154333</v>
      </c>
      <c r="S16" s="52">
        <f>'[1]Access-Abr'!P16</f>
        <v>1570578.67</v>
      </c>
      <c r="T16" s="53">
        <f t="shared" si="1"/>
        <v>0.14080435558092089</v>
      </c>
      <c r="U16" s="52">
        <f>'[1]Access-Abr'!Q16</f>
        <v>41190.82</v>
      </c>
      <c r="V16" s="53">
        <f t="shared" si="2"/>
        <v>3.6928088842246329E-3</v>
      </c>
      <c r="W16" s="52">
        <f>'[1]Access-Abr'!R16</f>
        <v>41190.82</v>
      </c>
      <c r="X16" s="53">
        <f t="shared" si="3"/>
        <v>3.6928088842246329E-3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02.131</v>
      </c>
      <c r="D17" s="47" t="str">
        <f>CONCATENATE('[1]Access-Abr'!E17,".",'[1]Access-Abr'!G17)</f>
        <v>0033.219I</v>
      </c>
      <c r="E17" s="48" t="str">
        <f>+'[1]Access-Abr'!F17</f>
        <v>PROGRAMA DE GESTAO E MANUTENCAO DO PODER JUDICIARIO</v>
      </c>
      <c r="F17" s="48" t="str">
        <f>+'[1]Access-Abr'!H17</f>
        <v>PUBLICIDADE INSTITUCIONAL E DE UTILIDADE PUBLICA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PRIMARIOS DE LIVRE APLICACAO</v>
      </c>
      <c r="J17" s="47" t="str">
        <f>+'[1]Access-Abr'!L17</f>
        <v>3</v>
      </c>
      <c r="K17" s="52"/>
      <c r="L17" s="52"/>
      <c r="M17" s="52"/>
      <c r="N17" s="50">
        <v>0</v>
      </c>
      <c r="O17" s="52"/>
      <c r="P17" s="52">
        <f>'[1]Access-Abr'!M17</f>
        <v>40300</v>
      </c>
      <c r="Q17" s="52">
        <f>'[1]Access-Abr'!N17-'[1]Access-Abr'!O17</f>
        <v>0</v>
      </c>
      <c r="R17" s="52">
        <f t="shared" si="0"/>
        <v>40300</v>
      </c>
      <c r="S17" s="52">
        <f>'[1]Access-Abr'!P17</f>
        <v>0</v>
      </c>
      <c r="T17" s="53">
        <f t="shared" si="1"/>
        <v>0</v>
      </c>
      <c r="U17" s="52">
        <f>'[1]Access-Abr'!Q17</f>
        <v>0</v>
      </c>
      <c r="V17" s="53">
        <f t="shared" si="2"/>
        <v>0</v>
      </c>
      <c r="W17" s="52">
        <f>'[1]Access-Abr'!R17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02.301</v>
      </c>
      <c r="D18" s="47" t="str">
        <f>CONCATENATE('[1]Access-Abr'!E18,".",'[1]Access-Abr'!G18)</f>
        <v>0033.2004</v>
      </c>
      <c r="E18" s="48" t="str">
        <f>+'[1]Access-Abr'!F18</f>
        <v>PROGRAMA DE GESTAO E MANUTENCAO DO PODER JUDICIARIO</v>
      </c>
      <c r="F18" s="48" t="str">
        <f>+'[1]Access-Abr'!H18</f>
        <v>ASSISTENCIA MEDICA E ODONTOLOGICA AOS SERVIDORES CIVIS, EMPR</v>
      </c>
      <c r="G18" s="47" t="str">
        <f>IF('[1]Access-Abr'!I18="1","F","S")</f>
        <v>S</v>
      </c>
      <c r="H18" s="47" t="str">
        <f>+'[1]Access-Abr'!J18</f>
        <v>0151</v>
      </c>
      <c r="I18" s="48" t="str">
        <f>+'[1]Access-Abr'!K18</f>
        <v>RECURSOS LIVRES DA SEGURIDADE SOCIAL</v>
      </c>
      <c r="J18" s="47" t="str">
        <f>+'[1]Access-Abr'!L18</f>
        <v>3</v>
      </c>
      <c r="K18" s="52"/>
      <c r="L18" s="52"/>
      <c r="M18" s="52"/>
      <c r="N18" s="50">
        <v>0</v>
      </c>
      <c r="O18" s="52"/>
      <c r="P18" s="52">
        <f>'[1]Access-Abr'!M18</f>
        <v>44740742</v>
      </c>
      <c r="Q18" s="52">
        <f>'[1]Access-Abr'!N18-'[1]Access-Abr'!O18</f>
        <v>0</v>
      </c>
      <c r="R18" s="52">
        <f t="shared" si="0"/>
        <v>44740742</v>
      </c>
      <c r="S18" s="52">
        <f>'[1]Access-Abr'!P18</f>
        <v>39075321.170000002</v>
      </c>
      <c r="T18" s="53">
        <f t="shared" si="1"/>
        <v>0.87337222011204019</v>
      </c>
      <c r="U18" s="52">
        <f>'[1]Access-Abr'!Q18</f>
        <v>9604664.5099999998</v>
      </c>
      <c r="V18" s="53">
        <f t="shared" si="2"/>
        <v>0.21467378681381724</v>
      </c>
      <c r="W18" s="52">
        <f>'[1]Access-Abr'!R18</f>
        <v>8948879.0399999991</v>
      </c>
      <c r="X18" s="53">
        <f t="shared" si="3"/>
        <v>0.20001633052934167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02.301</v>
      </c>
      <c r="D19" s="47" t="str">
        <f>CONCATENATE('[1]Access-Abr'!E19,".",'[1]Access-Abr'!G19)</f>
        <v>0033.212B</v>
      </c>
      <c r="E19" s="48" t="str">
        <f>+'[1]Access-Abr'!F19</f>
        <v>PROGRAMA DE GESTAO E MANUTENCAO DO PODER JUDICIARIO</v>
      </c>
      <c r="F19" s="48" t="str">
        <f>+'[1]Access-Abr'!H19</f>
        <v>BENEFICIOS OBRIGATORIOS AOS SERVIDORES CIVIS, EMPREGADOS, MI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PRIMARIOS DE LIVRE APLICACAO</v>
      </c>
      <c r="J19" s="47" t="str">
        <f>+'[1]Access-Abr'!L19</f>
        <v>3</v>
      </c>
      <c r="K19" s="52"/>
      <c r="L19" s="52"/>
      <c r="M19" s="52"/>
      <c r="N19" s="50">
        <v>0</v>
      </c>
      <c r="O19" s="52"/>
      <c r="P19" s="52">
        <f>'[1]Access-Abr'!M19</f>
        <v>55879204.68</v>
      </c>
      <c r="Q19" s="52">
        <f>'[1]Access-Abr'!N19-'[1]Access-Abr'!O19</f>
        <v>0</v>
      </c>
      <c r="R19" s="52">
        <f t="shared" si="0"/>
        <v>55879204.68</v>
      </c>
      <c r="S19" s="52">
        <f>'[1]Access-Abr'!P19</f>
        <v>54734556.07</v>
      </c>
      <c r="T19" s="53">
        <f t="shared" si="1"/>
        <v>0.97951566031487047</v>
      </c>
      <c r="U19" s="52">
        <f>'[1]Access-Abr'!Q19</f>
        <v>18318870.760000002</v>
      </c>
      <c r="V19" s="53">
        <f t="shared" si="2"/>
        <v>0.32782984054453801</v>
      </c>
      <c r="W19" s="52">
        <f>'[1]Access-Abr'!R19</f>
        <v>18303780.760000002</v>
      </c>
      <c r="X19" s="53">
        <f t="shared" si="3"/>
        <v>0.32755979375188204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02.846</v>
      </c>
      <c r="D20" s="47" t="str">
        <f>CONCATENATE('[1]Access-Abr'!E20,".",'[1]Access-Abr'!G20)</f>
        <v>0033.09HB</v>
      </c>
      <c r="E20" s="48" t="str">
        <f>+'[1]Access-Abr'!F20</f>
        <v>PROGRAMA DE GESTAO E MANUTENCAO DO PODER JUDICIARIO</v>
      </c>
      <c r="F20" s="48" t="str">
        <f>+'[1]Access-Abr'!H20</f>
        <v>CONTRIBUICAO DA UNIAO, DE SUAS AUTARQUIAS E FUNDACOES PARA O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PRIMARIOS DE LIVRE APLICACAO</v>
      </c>
      <c r="J20" s="47" t="str">
        <f>+'[1]Access-Abr'!L20</f>
        <v>1</v>
      </c>
      <c r="K20" s="52"/>
      <c r="L20" s="52"/>
      <c r="M20" s="52"/>
      <c r="N20" s="50">
        <v>0</v>
      </c>
      <c r="O20" s="52"/>
      <c r="P20" s="52">
        <f>'[1]Access-Abr'!M20</f>
        <v>72670886.420000002</v>
      </c>
      <c r="Q20" s="52">
        <f>'[1]Access-Abr'!N20-'[1]Access-Abr'!O20</f>
        <v>0</v>
      </c>
      <c r="R20" s="52">
        <f t="shared" si="0"/>
        <v>72670886.420000002</v>
      </c>
      <c r="S20" s="52">
        <f>'[1]Access-Abr'!P20</f>
        <v>72670886.420000002</v>
      </c>
      <c r="T20" s="53">
        <f t="shared" si="1"/>
        <v>1</v>
      </c>
      <c r="U20" s="52">
        <f>'[1]Access-Abr'!Q20</f>
        <v>72670886.420000002</v>
      </c>
      <c r="V20" s="53">
        <f t="shared" si="2"/>
        <v>1</v>
      </c>
      <c r="W20" s="52">
        <f>'[1]Access-Abr'!R20</f>
        <v>72670886.420000002</v>
      </c>
      <c r="X20" s="53">
        <f t="shared" si="3"/>
        <v>1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09.272</v>
      </c>
      <c r="D21" s="47" t="str">
        <f>CONCATENATE('[1]Access-Abr'!E21,".",'[1]Access-Abr'!G21)</f>
        <v>0033.0181</v>
      </c>
      <c r="E21" s="48" t="str">
        <f>+'[1]Access-Abr'!F21</f>
        <v>PROGRAMA DE GESTAO E MANUTENCAO DO PODER JUDICIARIO</v>
      </c>
      <c r="F21" s="48" t="str">
        <f>+'[1]Access-Abr'!H21</f>
        <v>APOSENTADORIAS E PENSOES CIVIS DA UNIAO</v>
      </c>
      <c r="G21" s="47" t="str">
        <f>IF('[1]Access-Abr'!I21="1","F","S")</f>
        <v>S</v>
      </c>
      <c r="H21" s="47" t="str">
        <f>+'[1]Access-Abr'!J21</f>
        <v>0156</v>
      </c>
      <c r="I21" s="48" t="str">
        <f>+'[1]Access-Abr'!K21</f>
        <v>CONTRIB.DO SERV.PARA O PLANO SEG.SOC.SERV.PUB</v>
      </c>
      <c r="J21" s="47" t="str">
        <f>+'[1]Access-Abr'!L21</f>
        <v>1</v>
      </c>
      <c r="K21" s="52"/>
      <c r="L21" s="52"/>
      <c r="M21" s="52"/>
      <c r="N21" s="50">
        <v>0</v>
      </c>
      <c r="O21" s="52"/>
      <c r="P21" s="52">
        <f>'[1]Access-Abr'!M21</f>
        <v>96690967.640000001</v>
      </c>
      <c r="Q21" s="52">
        <f>'[1]Access-Abr'!N21-'[1]Access-Abr'!O21</f>
        <v>0</v>
      </c>
      <c r="R21" s="52">
        <f t="shared" si="0"/>
        <v>96690967.640000001</v>
      </c>
      <c r="S21" s="52">
        <f>'[1]Access-Abr'!P21</f>
        <v>96690967.640000001</v>
      </c>
      <c r="T21" s="53">
        <f t="shared" si="1"/>
        <v>1</v>
      </c>
      <c r="U21" s="52">
        <f>'[1]Access-Abr'!Q21</f>
        <v>96655659.560000002</v>
      </c>
      <c r="V21" s="53">
        <f t="shared" si="2"/>
        <v>0.99963483579840196</v>
      </c>
      <c r="W21" s="52">
        <f>'[1]Access-Abr'!R21</f>
        <v>93878670.75</v>
      </c>
      <c r="X21" s="53">
        <f t="shared" si="3"/>
        <v>0.97091458531606856</v>
      </c>
    </row>
    <row r="22" spans="1:24" ht="30.75" customHeight="1" thickBot="1" x14ac:dyDescent="0.25">
      <c r="A22" s="47" t="str">
        <f>+'[1]Access-Abr'!A22</f>
        <v>63101</v>
      </c>
      <c r="B22" s="48" t="str">
        <f>+'[1]Access-Abr'!B22</f>
        <v>ADVOCACIA-GERAL DA UNIAO - AGU</v>
      </c>
      <c r="C22" s="47" t="str">
        <f>CONCATENATE('[1]Access-Abr'!C22,".",'[1]Access-Abr'!D22)</f>
        <v>03.092</v>
      </c>
      <c r="D22" s="47" t="str">
        <f>CONCATENATE('[1]Access-Abr'!E22,".",'[1]Access-Abr'!G22)</f>
        <v>4005.2674</v>
      </c>
      <c r="E22" s="48" t="str">
        <f>+'[1]Access-Abr'!F22</f>
        <v>PROTECAO JURIDICA DA UNIAO</v>
      </c>
      <c r="F22" s="48" t="str">
        <f>+'[1]Access-Abr'!H22</f>
        <v>REPRESENTACAO JUDICIAL E EXTRAJUDICIAL DA UNIAO E SUAS AUTAR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PRIMARIOS DE LIVRE APLICACAO</v>
      </c>
      <c r="J22" s="47" t="str">
        <f>+'[1]Access-Abr'!L22</f>
        <v>3</v>
      </c>
      <c r="K22" s="52"/>
      <c r="L22" s="52"/>
      <c r="M22" s="52"/>
      <c r="N22" s="50">
        <v>0</v>
      </c>
      <c r="O22" s="52"/>
      <c r="P22" s="52">
        <f>'[1]Access-Abr'!M22</f>
        <v>0</v>
      </c>
      <c r="Q22" s="52">
        <f>'[1]Access-Abr'!N22-'[1]Access-Abr'!O22</f>
        <v>34294.559999999998</v>
      </c>
      <c r="R22" s="52">
        <f t="shared" si="0"/>
        <v>34294.559999999998</v>
      </c>
      <c r="S22" s="52">
        <f>'[1]Access-Abr'!P22</f>
        <v>0</v>
      </c>
      <c r="T22" s="53">
        <f t="shared" si="1"/>
        <v>0</v>
      </c>
      <c r="U22" s="52">
        <f>'[1]Access-Abr'!Q22</f>
        <v>0</v>
      </c>
      <c r="V22" s="53">
        <f t="shared" si="2"/>
        <v>0</v>
      </c>
      <c r="W22" s="52">
        <f>'[1]Access-Abr'!R22</f>
        <v>0</v>
      </c>
      <c r="X22" s="53">
        <f t="shared" si="3"/>
        <v>0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853715778.93999994</v>
      </c>
      <c r="Q23" s="56">
        <f>SUM(Q10:Q22)</f>
        <v>-96089.23</v>
      </c>
      <c r="R23" s="56">
        <f>SUM(R10:R22)</f>
        <v>853619689.7099998</v>
      </c>
      <c r="S23" s="56">
        <f>SUM(S10:S22)</f>
        <v>767928556.8499999</v>
      </c>
      <c r="T23" s="57">
        <f t="shared" si="1"/>
        <v>0.89961439046806457</v>
      </c>
      <c r="U23" s="56">
        <f>SUM(U10:U22)</f>
        <v>595093298.36000001</v>
      </c>
      <c r="V23" s="57">
        <f t="shared" si="2"/>
        <v>0.69714101670050632</v>
      </c>
      <c r="W23" s="56">
        <f>SUM(W10:W22)</f>
        <v>585278554.77999997</v>
      </c>
      <c r="X23" s="57">
        <f t="shared" si="3"/>
        <v>0.68564322242711695</v>
      </c>
    </row>
    <row r="24" spans="1:24" ht="12.75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ht="12.75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2022-05-19T22:23:46Z</dcterms:created>
  <dcterms:modified xsi:type="dcterms:W3CDTF">2022-05-19T22:24:09Z</dcterms:modified>
</cp:coreProperties>
</file>