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6 - Junho\Publicacao internet TRF\Anexo II\090017\"/>
    </mc:Choice>
  </mc:AlternateContent>
  <bookViews>
    <workbookView xWindow="0" yWindow="0" windowWidth="24000" windowHeight="9075"/>
  </bookViews>
  <sheets>
    <sheet name="Jun" sheetId="1" r:id="rId1"/>
  </sheets>
  <externalReferences>
    <externalReference r:id="rId2"/>
  </externalReferences>
  <definedNames>
    <definedName name="_xlnm.Print_Area" localSheetId="0">Jun!$A$1:$X$27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U23" i="1"/>
  <c r="S23" i="1"/>
  <c r="R23" i="1"/>
  <c r="X23" i="1" s="1"/>
  <c r="Q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R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R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W24" i="1" s="1"/>
  <c r="U10" i="1"/>
  <c r="S10" i="1"/>
  <c r="Q10" i="1"/>
  <c r="P10" i="1"/>
  <c r="P24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S24" i="1"/>
  <c r="R13" i="1"/>
  <c r="R24" i="1" s="1"/>
  <c r="U24" i="1"/>
  <c r="R12" i="1"/>
  <c r="R17" i="1"/>
  <c r="T17" i="1" s="1"/>
  <c r="X14" i="1"/>
  <c r="T14" i="1"/>
  <c r="V14" i="1"/>
  <c r="V13" i="1"/>
  <c r="T13" i="1"/>
  <c r="V12" i="1"/>
  <c r="X12" i="1"/>
  <c r="T12" i="1"/>
  <c r="X17" i="1"/>
  <c r="V17" i="1"/>
  <c r="X18" i="1"/>
  <c r="T18" i="1"/>
  <c r="V18" i="1"/>
  <c r="V16" i="1"/>
  <c r="X16" i="1"/>
  <c r="T16" i="1"/>
  <c r="T21" i="1"/>
  <c r="V21" i="1"/>
  <c r="X21" i="1"/>
  <c r="X22" i="1"/>
  <c r="T22" i="1"/>
  <c r="V22" i="1"/>
  <c r="X10" i="1"/>
  <c r="T10" i="1"/>
  <c r="V10" i="1"/>
  <c r="V20" i="1"/>
  <c r="X20" i="1"/>
  <c r="T20" i="1"/>
  <c r="V11" i="1"/>
  <c r="V19" i="1"/>
  <c r="V23" i="1"/>
  <c r="Q24" i="1"/>
  <c r="T11" i="1"/>
  <c r="T15" i="1"/>
  <c r="X15" i="1"/>
  <c r="T19" i="1"/>
  <c r="T23" i="1"/>
  <c r="X13" i="1" l="1"/>
  <c r="X24" i="1"/>
  <c r="T24" i="1"/>
  <c r="V2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<sst xmlns="http://schemas.openxmlformats.org/spreadsheetml/2006/main" count="55" uniqueCount="51">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</sst>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7247123</v>
          </cell>
          <cell r="P10">
            <v>7143240.7599999998</v>
          </cell>
          <cell r="Q10">
            <v>7129654.7800000003</v>
          </cell>
          <cell r="R10">
            <v>7129654.7800000003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44355853</v>
          </cell>
          <cell r="P11">
            <v>701033.28</v>
          </cell>
          <cell r="Q11">
            <v>147006</v>
          </cell>
          <cell r="R11">
            <v>147006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134877674</v>
          </cell>
          <cell r="O12">
            <v>184476.51</v>
          </cell>
          <cell r="P12">
            <v>112840423.40000001</v>
          </cell>
          <cell r="Q12">
            <v>39977705.82</v>
          </cell>
          <cell r="R12">
            <v>36271365.600000001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18452563</v>
          </cell>
          <cell r="P13">
            <v>17080001.309999999</v>
          </cell>
          <cell r="Q13">
            <v>7908369.1399999997</v>
          </cell>
          <cell r="R13">
            <v>7908369.1399999997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544576055.42999995</v>
          </cell>
          <cell r="P14">
            <v>544576055.42999995</v>
          </cell>
          <cell r="Q14">
            <v>544509594.16999996</v>
          </cell>
          <cell r="R14">
            <v>540606899.03999996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186000</v>
          </cell>
          <cell r="P15">
            <v>125999.96</v>
          </cell>
          <cell r="Q15">
            <v>48363.25</v>
          </cell>
          <cell r="R15">
            <v>48363.25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11154333</v>
          </cell>
          <cell r="P16">
            <v>1865400.48</v>
          </cell>
          <cell r="Q16">
            <v>402678.7</v>
          </cell>
          <cell r="R16">
            <v>400248.27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131</v>
          </cell>
          <cell r="E17" t="str">
            <v>0033</v>
          </cell>
          <cell r="F17" t="str">
            <v>PROGRAMA DE GESTAO E MANUTENCAO DO PODER JUDICIARIO</v>
          </cell>
          <cell r="G17" t="str">
            <v>219I</v>
          </cell>
          <cell r="H17" t="str">
            <v>PUBLICIDADE INSTITUCIONAL E DE UTILIDADE PUBLICA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40300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16282959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3</v>
          </cell>
          <cell r="M19">
            <v>44740742</v>
          </cell>
          <cell r="P19">
            <v>41166463.969999999</v>
          </cell>
          <cell r="Q19">
            <v>15698549.02</v>
          </cell>
          <cell r="R19">
            <v>15052660.4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55953831.890000001</v>
          </cell>
          <cell r="P20">
            <v>54809183.280000001</v>
          </cell>
          <cell r="Q20">
            <v>27268351.23</v>
          </cell>
          <cell r="R20">
            <v>27268351.23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1</v>
          </cell>
          <cell r="M21">
            <v>109387285.73999999</v>
          </cell>
          <cell r="P21">
            <v>109387285.73999999</v>
          </cell>
          <cell r="Q21">
            <v>109387285.73999999</v>
          </cell>
          <cell r="R21">
            <v>109387285.73999999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0156</v>
          </cell>
          <cell r="K22" t="str">
            <v>CONTRIB.DO SERV.PARA O PLANO SEG.SOC.SERV.PUB</v>
          </cell>
          <cell r="L22" t="str">
            <v>1</v>
          </cell>
          <cell r="M22">
            <v>139372198.71000001</v>
          </cell>
          <cell r="P22">
            <v>139372198.71000001</v>
          </cell>
          <cell r="Q22">
            <v>139347959.11000001</v>
          </cell>
          <cell r="R22">
            <v>137734948.71000001</v>
          </cell>
        </row>
        <row r="23">
          <cell r="A23" t="str">
            <v>63101</v>
          </cell>
          <cell r="B23" t="str">
            <v>ADVOCACIA-GERAL DA UNIAO - AGU</v>
          </cell>
          <cell r="C23" t="str">
            <v>03</v>
          </cell>
          <cell r="D23" t="str">
            <v>092</v>
          </cell>
          <cell r="E23" t="str">
            <v>4005</v>
          </cell>
          <cell r="F23" t="str">
            <v>PROTECAO JURIDICA DA UNIAO</v>
          </cell>
          <cell r="G23" t="str">
            <v>2674</v>
          </cell>
          <cell r="H23" t="str">
            <v>REPRESENTACAO JUDICIAL E EXTRAJUDICIAL DA UNIAO E SUAS AUTAR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3</v>
          </cell>
          <cell r="N23">
            <v>60015.48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="85" zoomScaleNormal="95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" customWidth="1"/>
    <col min="17" max="17" width="14.7109375" customWidth="1"/>
    <col min="18" max="18" width="16.28515625" customWidth="1"/>
    <col min="19" max="19" width="15.85546875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44713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CONCATENATE('[1]Access-Jun'!C10,".",'[1]Access-Jun'!D10)</f>
        <v>02.061</v>
      </c>
      <c r="D10" s="39" t="str">
        <f>CONCATENATE('[1]Access-Jun'!E10,".",'[1]Access-Jun'!G10)</f>
        <v>0033.4224</v>
      </c>
      <c r="E10" s="38" t="str">
        <f>+'[1]Access-Jun'!F10</f>
        <v>PROGRAMA DE GESTAO E MANUTENCAO DO PODER JUDICIARIO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PRIMARIOS DE LIVRE APLICACAO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'[1]Access-Jun'!M10</f>
        <v>7247123</v>
      </c>
      <c r="Q10" s="45">
        <f>'[1]Access-Jun'!N10-'[1]Access-Jun'!O10</f>
        <v>0</v>
      </c>
      <c r="R10" s="45">
        <f>N10-O10+P10+Q10</f>
        <v>7247123</v>
      </c>
      <c r="S10" s="45">
        <f>'[1]Access-Jun'!P10</f>
        <v>7143240.7599999998</v>
      </c>
      <c r="T10" s="46">
        <f>IF(R10&gt;0,S10/R10,0)</f>
        <v>0.98566572693743426</v>
      </c>
      <c r="U10" s="45">
        <f>'[1]Access-Jun'!Q10</f>
        <v>7129654.7800000003</v>
      </c>
      <c r="V10" s="46">
        <f>IF(R10&gt;0,U10/R10,0)</f>
        <v>0.98379105473992923</v>
      </c>
      <c r="W10" s="45">
        <f>'[1]Access-Jun'!R10</f>
        <v>7129654.7800000003</v>
      </c>
      <c r="X10" s="46">
        <f>IF(R10&gt;0,W10/R10,0)</f>
        <v>0.98379105473992923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CONCATENATE('[1]Access-Jun'!C11,".",'[1]Access-Jun'!D11)</f>
        <v>02.061</v>
      </c>
      <c r="D11" s="47" t="str">
        <f>CONCATENATE('[1]Access-Jun'!E11,".",'[1]Access-Jun'!G11)</f>
        <v>0033.4257</v>
      </c>
      <c r="E11" s="48" t="str">
        <f>+'[1]Access-Jun'!F11</f>
        <v>PROGRAMA DE GESTAO E MANUTENCAO DO PODER JUDICIARIO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PRIMARIOS DE LIVRE APLICACAO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'[1]Access-Jun'!M11</f>
        <v>44355853</v>
      </c>
      <c r="Q11" s="52">
        <f>'[1]Access-Jun'!N11-'[1]Access-Jun'!O11</f>
        <v>0</v>
      </c>
      <c r="R11" s="52">
        <f t="shared" ref="R11:R23" si="0">N11-O11+P11+Q11</f>
        <v>44355853</v>
      </c>
      <c r="S11" s="52">
        <f>'[1]Access-Jun'!P11</f>
        <v>701033.28</v>
      </c>
      <c r="T11" s="53">
        <f t="shared" ref="T11:T24" si="1">IF(R11&gt;0,S11/R11,0)</f>
        <v>1.5804752531757196E-2</v>
      </c>
      <c r="U11" s="52">
        <f>'[1]Access-Jun'!Q11</f>
        <v>147006</v>
      </c>
      <c r="V11" s="53">
        <f t="shared" ref="V11:V24" si="2">IF(R11&gt;0,U11/R11,0)</f>
        <v>3.3142413020441743E-3</v>
      </c>
      <c r="W11" s="52">
        <f>'[1]Access-Jun'!R11</f>
        <v>147006</v>
      </c>
      <c r="X11" s="53">
        <f t="shared" ref="X11:X24" si="3">IF(R11&gt;0,W11/R11,0)</f>
        <v>3.3142413020441743E-3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CONCATENATE('[1]Access-Jun'!C12,".",'[1]Access-Jun'!D12)</f>
        <v>02.061</v>
      </c>
      <c r="D12" s="47" t="str">
        <f>CONCATENATE('[1]Access-Jun'!E12,".",'[1]Access-Jun'!G12)</f>
        <v>0033.4257</v>
      </c>
      <c r="E12" s="48" t="str">
        <f>+'[1]Access-Jun'!F12</f>
        <v>PROGRAMA DE GESTAO E MANUTENCAO DO PODER JUDICIARIO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PRIMARIOS DE LIVRE APLICACAO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'[1]Access-Jun'!M12</f>
        <v>134877674</v>
      </c>
      <c r="Q12" s="52">
        <f>'[1]Access-Jun'!N12-'[1]Access-Jun'!O12</f>
        <v>-184476.51</v>
      </c>
      <c r="R12" s="52">
        <f t="shared" si="0"/>
        <v>134693197.49000001</v>
      </c>
      <c r="S12" s="52">
        <f>'[1]Access-Jun'!P12</f>
        <v>112840423.40000001</v>
      </c>
      <c r="T12" s="53">
        <f t="shared" si="1"/>
        <v>0.83775888836834234</v>
      </c>
      <c r="U12" s="52">
        <f>'[1]Access-Jun'!Q12</f>
        <v>39977705.82</v>
      </c>
      <c r="V12" s="53">
        <f t="shared" si="2"/>
        <v>0.29680567812615816</v>
      </c>
      <c r="W12" s="52">
        <f>'[1]Access-Jun'!R12</f>
        <v>36271365.600000001</v>
      </c>
      <c r="X12" s="53">
        <f t="shared" si="3"/>
        <v>0.26928877089500297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CONCATENATE('[1]Access-Jun'!C13,".",'[1]Access-Jun'!D13)</f>
        <v>02.061</v>
      </c>
      <c r="D13" s="47" t="str">
        <f>CONCATENATE('[1]Access-Jun'!E13,".",'[1]Access-Jun'!G13)</f>
        <v>0033.4257</v>
      </c>
      <c r="E13" s="48" t="str">
        <f>+'[1]Access-Jun'!F13</f>
        <v>PROGRAMA DE GESTAO E MANUTENCAO DO PODER JUDICIARIO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0127</v>
      </c>
      <c r="I13" s="48" t="str">
        <f>+'[1]Access-Jun'!K13</f>
        <v>CUSTAS JUDICIAIS</v>
      </c>
      <c r="J13" s="47" t="str">
        <f>+'[1]Access-Jun'!L13</f>
        <v>3</v>
      </c>
      <c r="K13" s="52"/>
      <c r="L13" s="52"/>
      <c r="M13" s="52"/>
      <c r="N13" s="50">
        <v>0</v>
      </c>
      <c r="O13" s="52"/>
      <c r="P13" s="52">
        <f>'[1]Access-Jun'!M13</f>
        <v>18452563</v>
      </c>
      <c r="Q13" s="52">
        <f>'[1]Access-Jun'!N13-'[1]Access-Jun'!O13</f>
        <v>0</v>
      </c>
      <c r="R13" s="52">
        <f t="shared" si="0"/>
        <v>18452563</v>
      </c>
      <c r="S13" s="52">
        <f>'[1]Access-Jun'!P13</f>
        <v>17080001.309999999</v>
      </c>
      <c r="T13" s="53">
        <f t="shared" si="1"/>
        <v>0.92561674548950179</v>
      </c>
      <c r="U13" s="52">
        <f>'[1]Access-Jun'!Q13</f>
        <v>7908369.1399999997</v>
      </c>
      <c r="V13" s="53">
        <f t="shared" si="2"/>
        <v>0.42857835738048961</v>
      </c>
      <c r="W13" s="52">
        <f>'[1]Access-Jun'!R13</f>
        <v>7908369.1399999997</v>
      </c>
      <c r="X13" s="53">
        <f t="shared" si="3"/>
        <v>0.42857835738048961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CONCATENATE('[1]Access-Jun'!C14,".",'[1]Access-Jun'!D14)</f>
        <v>02.122</v>
      </c>
      <c r="D14" s="47" t="str">
        <f>CONCATENATE('[1]Access-Jun'!E14,".",'[1]Access-Jun'!G14)</f>
        <v>0033.20TP</v>
      </c>
      <c r="E14" s="48" t="str">
        <f>+'[1]Access-Jun'!F14</f>
        <v>PROGRAMA DE GESTAO E MANUTENCAO DO PODER JUDICIARIO</v>
      </c>
      <c r="F14" s="48" t="str">
        <f>+'[1]Access-Jun'!H14</f>
        <v>ATIVOS CIVIS DA UNIAO</v>
      </c>
      <c r="G14" s="47" t="str">
        <f>IF('[1]Access-Jun'!I14="1","F","S")</f>
        <v>F</v>
      </c>
      <c r="H14" s="47" t="str">
        <f>+'[1]Access-Jun'!J14</f>
        <v>0100</v>
      </c>
      <c r="I14" s="48" t="str">
        <f>+'[1]Access-Jun'!K14</f>
        <v>RECURSOS PRIMARIOS DE LIVRE APLICACAO</v>
      </c>
      <c r="J14" s="47" t="str">
        <f>+'[1]Access-Jun'!L14</f>
        <v>1</v>
      </c>
      <c r="K14" s="52"/>
      <c r="L14" s="52"/>
      <c r="M14" s="52"/>
      <c r="N14" s="50">
        <v>0</v>
      </c>
      <c r="O14" s="52"/>
      <c r="P14" s="52">
        <f>'[1]Access-Jun'!M14</f>
        <v>544576055.42999995</v>
      </c>
      <c r="Q14" s="52">
        <f>'[1]Access-Jun'!N14-'[1]Access-Jun'!O14</f>
        <v>0</v>
      </c>
      <c r="R14" s="52">
        <f t="shared" si="0"/>
        <v>544576055.42999995</v>
      </c>
      <c r="S14" s="52">
        <f>'[1]Access-Jun'!P14</f>
        <v>544576055.42999995</v>
      </c>
      <c r="T14" s="53">
        <f t="shared" si="1"/>
        <v>1</v>
      </c>
      <c r="U14" s="52">
        <f>'[1]Access-Jun'!Q14</f>
        <v>544509594.16999996</v>
      </c>
      <c r="V14" s="53">
        <f t="shared" si="2"/>
        <v>0.99987795779976496</v>
      </c>
      <c r="W14" s="52">
        <f>'[1]Access-Jun'!R14</f>
        <v>540606899.03999996</v>
      </c>
      <c r="X14" s="53">
        <f t="shared" si="3"/>
        <v>0.99271147464082699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CONCATENATE('[1]Access-Jun'!C15,".",'[1]Access-Jun'!D15)</f>
        <v>02.122</v>
      </c>
      <c r="D15" s="47" t="str">
        <f>CONCATENATE('[1]Access-Jun'!E15,".",'[1]Access-Jun'!G15)</f>
        <v>0033.216H</v>
      </c>
      <c r="E15" s="48" t="str">
        <f>+'[1]Access-Jun'!F15</f>
        <v>PROGRAMA DE GESTAO E MANUTENCAO DO PODER JUDICIARIO</v>
      </c>
      <c r="F15" s="48" t="str">
        <f>+'[1]Access-Jun'!H15</f>
        <v>AJUDA DE CUSTO PARA MORADIA OU AUXILIO-MORADIA A AGENTES PUB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PRIMARIOS DE LIVRE APLICACAO</v>
      </c>
      <c r="J15" s="47" t="str">
        <f>+'[1]Access-Jun'!L15</f>
        <v>3</v>
      </c>
      <c r="K15" s="50"/>
      <c r="L15" s="50"/>
      <c r="M15" s="50"/>
      <c r="N15" s="50">
        <v>0</v>
      </c>
      <c r="O15" s="50"/>
      <c r="P15" s="52">
        <f>'[1]Access-Jun'!M15</f>
        <v>186000</v>
      </c>
      <c r="Q15" s="52">
        <f>'[1]Access-Jun'!N15-'[1]Access-Jun'!O15</f>
        <v>0</v>
      </c>
      <c r="R15" s="52">
        <f t="shared" si="0"/>
        <v>186000</v>
      </c>
      <c r="S15" s="52">
        <f>'[1]Access-Jun'!P15</f>
        <v>125999.96</v>
      </c>
      <c r="T15" s="53">
        <f t="shared" si="1"/>
        <v>0.67741913978494628</v>
      </c>
      <c r="U15" s="52">
        <f>'[1]Access-Jun'!Q15</f>
        <v>48363.25</v>
      </c>
      <c r="V15" s="53">
        <f t="shared" si="2"/>
        <v>0.26001747311827955</v>
      </c>
      <c r="W15" s="52">
        <f>'[1]Access-Jun'!R15</f>
        <v>48363.25</v>
      </c>
      <c r="X15" s="53">
        <f t="shared" si="3"/>
        <v>0.26001747311827955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CONCATENATE('[1]Access-Jun'!C16,".",'[1]Access-Jun'!D16)</f>
        <v>02.122</v>
      </c>
      <c r="D16" s="47" t="str">
        <f>CONCATENATE('[1]Access-Jun'!E16,".",'[1]Access-Jun'!G16)</f>
        <v>0033.219Z</v>
      </c>
      <c r="E16" s="48" t="str">
        <f>+'[1]Access-Jun'!F16</f>
        <v>PROGRAMA DE GESTAO E MANUTENCAO DO PODER JUDICIARIO</v>
      </c>
      <c r="F16" s="48" t="str">
        <f>+'[1]Access-Jun'!H16</f>
        <v>CONSERVACAO E RECUPERACAO DE ATIVOS DE INFRAESTRUTURA DA UNI</v>
      </c>
      <c r="G16" s="47" t="str">
        <f>IF('[1]Access-Jun'!I16="1","F","S")</f>
        <v>F</v>
      </c>
      <c r="H16" s="47" t="str">
        <f>+'[1]Access-Jun'!J16</f>
        <v>0100</v>
      </c>
      <c r="I16" s="48" t="str">
        <f>+'[1]Access-Jun'!K16</f>
        <v>RECURSOS PRIMARIOS DE LIVRE APLICACAO</v>
      </c>
      <c r="J16" s="47" t="str">
        <f>+'[1]Access-Jun'!L16</f>
        <v>4</v>
      </c>
      <c r="K16" s="52"/>
      <c r="L16" s="52"/>
      <c r="M16" s="52"/>
      <c r="N16" s="50">
        <v>0</v>
      </c>
      <c r="O16" s="52"/>
      <c r="P16" s="52">
        <f>'[1]Access-Jun'!M16</f>
        <v>11154333</v>
      </c>
      <c r="Q16" s="52">
        <f>'[1]Access-Jun'!N16-'[1]Access-Jun'!O16</f>
        <v>0</v>
      </c>
      <c r="R16" s="52">
        <f t="shared" si="0"/>
        <v>11154333</v>
      </c>
      <c r="S16" s="52">
        <f>'[1]Access-Jun'!P16</f>
        <v>1865400.48</v>
      </c>
      <c r="T16" s="53">
        <f t="shared" si="1"/>
        <v>0.16723550211384222</v>
      </c>
      <c r="U16" s="52">
        <f>'[1]Access-Jun'!Q16</f>
        <v>402678.7</v>
      </c>
      <c r="V16" s="53">
        <f t="shared" si="2"/>
        <v>3.6100652544621005E-2</v>
      </c>
      <c r="W16" s="52">
        <f>'[1]Access-Jun'!R16</f>
        <v>400248.27</v>
      </c>
      <c r="X16" s="53">
        <f t="shared" si="3"/>
        <v>3.5882761434502627E-2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CONCATENATE('[1]Access-Jun'!C17,".",'[1]Access-Jun'!D17)</f>
        <v>02.131</v>
      </c>
      <c r="D17" s="47" t="str">
        <f>CONCATENATE('[1]Access-Jun'!E17,".",'[1]Access-Jun'!G17)</f>
        <v>0033.219I</v>
      </c>
      <c r="E17" s="48" t="str">
        <f>+'[1]Access-Jun'!F17</f>
        <v>PROGRAMA DE GESTAO E MANUTENCAO DO PODER JUDICIARIO</v>
      </c>
      <c r="F17" s="48" t="str">
        <f>+'[1]Access-Jun'!H17</f>
        <v>PUBLICIDADE INSTITUCIONAL E DE UTILIDADE PUBLICA</v>
      </c>
      <c r="G17" s="47" t="str">
        <f>IF('[1]Access-Jun'!I17="1","F","S")</f>
        <v>F</v>
      </c>
      <c r="H17" s="47" t="str">
        <f>+'[1]Access-Jun'!J17</f>
        <v>0100</v>
      </c>
      <c r="I17" s="48" t="str">
        <f>+'[1]Access-Jun'!K17</f>
        <v>RECURSOS PRIMARIOS DE LIVRE APLICACAO</v>
      </c>
      <c r="J17" s="47" t="str">
        <f>+'[1]Access-Jun'!L17</f>
        <v>3</v>
      </c>
      <c r="K17" s="52"/>
      <c r="L17" s="52"/>
      <c r="M17" s="52"/>
      <c r="N17" s="50">
        <v>0</v>
      </c>
      <c r="O17" s="52"/>
      <c r="P17" s="52">
        <f>'[1]Access-Jun'!M17</f>
        <v>40300</v>
      </c>
      <c r="Q17" s="52">
        <f>'[1]Access-Jun'!N17-'[1]Access-Jun'!O17</f>
        <v>0</v>
      </c>
      <c r="R17" s="52">
        <f t="shared" si="0"/>
        <v>40300</v>
      </c>
      <c r="S17" s="52">
        <f>'[1]Access-Jun'!P17</f>
        <v>0</v>
      </c>
      <c r="T17" s="53">
        <f t="shared" si="1"/>
        <v>0</v>
      </c>
      <c r="U17" s="52">
        <f>'[1]Access-Jun'!Q17</f>
        <v>0</v>
      </c>
      <c r="V17" s="53">
        <f t="shared" si="2"/>
        <v>0</v>
      </c>
      <c r="W17" s="52">
        <f>'[1]Access-Jun'!R17</f>
        <v>0</v>
      </c>
      <c r="X17" s="53">
        <f t="shared" si="3"/>
        <v>0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CONCATENATE('[1]Access-Jun'!C18,".",'[1]Access-Jun'!D18)</f>
        <v>02.301</v>
      </c>
      <c r="D18" s="47" t="str">
        <f>CONCATENATE('[1]Access-Jun'!E18,".",'[1]Access-Jun'!G18)</f>
        <v>0033.2004</v>
      </c>
      <c r="E18" s="48" t="str">
        <f>+'[1]Access-Jun'!F18</f>
        <v>PROGRAMA DE GESTAO E MANUTENCAO DO PODER JUDICIARIO</v>
      </c>
      <c r="F18" s="48" t="str">
        <f>+'[1]Access-Jun'!H18</f>
        <v>ASSISTENCIA MEDICA E ODONTOLOGICA AOS SERVIDORES CIVIS, EMPR</v>
      </c>
      <c r="G18" s="47" t="str">
        <f>IF('[1]Access-Jun'!I18="1","F","S")</f>
        <v>S</v>
      </c>
      <c r="H18" s="47" t="str">
        <f>+'[1]Access-Jun'!J18</f>
        <v>0100</v>
      </c>
      <c r="I18" s="48" t="str">
        <f>+'[1]Access-Jun'!K18</f>
        <v>RECURSOS PRIMARIOS DE LIVRE APLICACAO</v>
      </c>
      <c r="J18" s="47" t="str">
        <f>+'[1]Access-Jun'!L18</f>
        <v>3</v>
      </c>
      <c r="K18" s="52"/>
      <c r="L18" s="52"/>
      <c r="M18" s="52"/>
      <c r="N18" s="50">
        <v>0</v>
      </c>
      <c r="O18" s="52"/>
      <c r="P18" s="52">
        <f>'[1]Access-Jun'!M18</f>
        <v>16282959</v>
      </c>
      <c r="Q18" s="52">
        <f>'[1]Access-Jun'!N18-'[1]Access-Jun'!O18</f>
        <v>0</v>
      </c>
      <c r="R18" s="52">
        <f t="shared" si="0"/>
        <v>16282959</v>
      </c>
      <c r="S18" s="52">
        <f>'[1]Access-Jun'!P18</f>
        <v>0</v>
      </c>
      <c r="T18" s="53">
        <f t="shared" si="1"/>
        <v>0</v>
      </c>
      <c r="U18" s="52">
        <f>'[1]Access-Jun'!Q18</f>
        <v>0</v>
      </c>
      <c r="V18" s="53">
        <f t="shared" si="2"/>
        <v>0</v>
      </c>
      <c r="W18" s="52">
        <f>'[1]Access-Jun'!R18</f>
        <v>0</v>
      </c>
      <c r="X18" s="53">
        <f t="shared" si="3"/>
        <v>0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CONCATENATE('[1]Access-Jun'!C19,".",'[1]Access-Jun'!D19)</f>
        <v>02.301</v>
      </c>
      <c r="D19" s="47" t="str">
        <f>CONCATENATE('[1]Access-Jun'!E19,".",'[1]Access-Jun'!G19)</f>
        <v>0033.2004</v>
      </c>
      <c r="E19" s="48" t="str">
        <f>+'[1]Access-Jun'!F19</f>
        <v>PROGRAMA DE GESTAO E MANUTENCAO DO PODER JUDICIARIO</v>
      </c>
      <c r="F19" s="48" t="str">
        <f>+'[1]Access-Jun'!H19</f>
        <v>ASSISTENCIA MEDICA E ODONTOLOGICA AOS SERVIDORES CIVIS, EMPR</v>
      </c>
      <c r="G19" s="47" t="str">
        <f>IF('[1]Access-Jun'!I19="1","F","S")</f>
        <v>S</v>
      </c>
      <c r="H19" s="47" t="str">
        <f>+'[1]Access-Jun'!J19</f>
        <v>0151</v>
      </c>
      <c r="I19" s="48" t="str">
        <f>+'[1]Access-Jun'!K19</f>
        <v>RECURSOS LIVRES DA SEGURIDADE SOCIAL</v>
      </c>
      <c r="J19" s="47" t="str">
        <f>+'[1]Access-Jun'!L19</f>
        <v>3</v>
      </c>
      <c r="K19" s="52"/>
      <c r="L19" s="52"/>
      <c r="M19" s="52"/>
      <c r="N19" s="50">
        <v>0</v>
      </c>
      <c r="O19" s="52"/>
      <c r="P19" s="52">
        <f>'[1]Access-Jun'!M19</f>
        <v>44740742</v>
      </c>
      <c r="Q19" s="52">
        <f>'[1]Access-Jun'!N19-'[1]Access-Jun'!O19</f>
        <v>0</v>
      </c>
      <c r="R19" s="52">
        <f t="shared" si="0"/>
        <v>44740742</v>
      </c>
      <c r="S19" s="52">
        <f>'[1]Access-Jun'!P19</f>
        <v>41166463.969999999</v>
      </c>
      <c r="T19" s="53">
        <f t="shared" si="1"/>
        <v>0.92011133767070741</v>
      </c>
      <c r="U19" s="52">
        <f>'[1]Access-Jun'!Q19</f>
        <v>15698549.02</v>
      </c>
      <c r="V19" s="53">
        <f t="shared" si="2"/>
        <v>0.35087815530640953</v>
      </c>
      <c r="W19" s="52">
        <f>'[1]Access-Jun'!R19</f>
        <v>15052660.4</v>
      </c>
      <c r="X19" s="53">
        <f t="shared" si="3"/>
        <v>0.33644190344451597</v>
      </c>
    </row>
    <row r="20" spans="1:24" ht="30.75" customHeight="1" x14ac:dyDescent="0.2">
      <c r="A20" s="47" t="str">
        <f>+'[1]Access-Jun'!A20</f>
        <v>12101</v>
      </c>
      <c r="B20" s="48" t="str">
        <f>+'[1]Access-Jun'!B20</f>
        <v>JUSTICA FEDERAL DE PRIMEIRO GRAU</v>
      </c>
      <c r="C20" s="47" t="str">
        <f>CONCATENATE('[1]Access-Jun'!C20,".",'[1]Access-Jun'!D20)</f>
        <v>02.301</v>
      </c>
      <c r="D20" s="47" t="str">
        <f>CONCATENATE('[1]Access-Jun'!E20,".",'[1]Access-Jun'!G20)</f>
        <v>0033.212B</v>
      </c>
      <c r="E20" s="48" t="str">
        <f>+'[1]Access-Jun'!F20</f>
        <v>PROGRAMA DE GESTAO E MANUTENCAO DO PODER JUDICIARIO</v>
      </c>
      <c r="F20" s="48" t="str">
        <f>+'[1]Access-Jun'!H20</f>
        <v>BENEFICIOS OBRIGATORIOS AOS SERVIDORES CIVIS, EMPREGADOS, MI</v>
      </c>
      <c r="G20" s="47" t="str">
        <f>IF('[1]Access-Jun'!I20="1","F","S")</f>
        <v>F</v>
      </c>
      <c r="H20" s="47" t="str">
        <f>+'[1]Access-Jun'!J20</f>
        <v>0100</v>
      </c>
      <c r="I20" s="48" t="str">
        <f>+'[1]Access-Jun'!K20</f>
        <v>RECURSOS PRIMARIOS DE LIVRE APLICACAO</v>
      </c>
      <c r="J20" s="47" t="str">
        <f>+'[1]Access-Jun'!L20</f>
        <v>3</v>
      </c>
      <c r="K20" s="52"/>
      <c r="L20" s="52"/>
      <c r="M20" s="52"/>
      <c r="N20" s="50">
        <v>0</v>
      </c>
      <c r="O20" s="52"/>
      <c r="P20" s="52">
        <f>'[1]Access-Jun'!M20</f>
        <v>55953831.890000001</v>
      </c>
      <c r="Q20" s="52">
        <f>'[1]Access-Jun'!N20-'[1]Access-Jun'!O20</f>
        <v>0</v>
      </c>
      <c r="R20" s="52">
        <f t="shared" si="0"/>
        <v>55953831.890000001</v>
      </c>
      <c r="S20" s="52">
        <f>'[1]Access-Jun'!P20</f>
        <v>54809183.280000001</v>
      </c>
      <c r="T20" s="53">
        <f t="shared" si="1"/>
        <v>0.97954298085875025</v>
      </c>
      <c r="U20" s="52">
        <f>'[1]Access-Jun'!Q20</f>
        <v>27268351.23</v>
      </c>
      <c r="V20" s="53">
        <f t="shared" si="2"/>
        <v>0.48733661858238819</v>
      </c>
      <c r="W20" s="52">
        <f>'[1]Access-Jun'!R20</f>
        <v>27268351.23</v>
      </c>
      <c r="X20" s="53">
        <f t="shared" si="3"/>
        <v>0.48733661858238819</v>
      </c>
    </row>
    <row r="21" spans="1:24" ht="30.75" customHeight="1" x14ac:dyDescent="0.2">
      <c r="A21" s="47" t="str">
        <f>+'[1]Access-Jun'!A21</f>
        <v>12101</v>
      </c>
      <c r="B21" s="48" t="str">
        <f>+'[1]Access-Jun'!B21</f>
        <v>JUSTICA FEDERAL DE PRIMEIRO GRAU</v>
      </c>
      <c r="C21" s="47" t="str">
        <f>CONCATENATE('[1]Access-Jun'!C21,".",'[1]Access-Jun'!D21)</f>
        <v>02.846</v>
      </c>
      <c r="D21" s="47" t="str">
        <f>CONCATENATE('[1]Access-Jun'!E21,".",'[1]Access-Jun'!G21)</f>
        <v>0033.09HB</v>
      </c>
      <c r="E21" s="48" t="str">
        <f>+'[1]Access-Jun'!F21</f>
        <v>PROGRAMA DE GESTAO E MANUTENCAO DO PODER JUDICIARIO</v>
      </c>
      <c r="F21" s="48" t="str">
        <f>+'[1]Access-Jun'!H21</f>
        <v>CONTRIBUICAO DA UNIAO, DE SUAS AUTARQUIAS E FUNDACOES PARA O</v>
      </c>
      <c r="G21" s="47" t="str">
        <f>IF('[1]Access-Jun'!I21="1","F","S")</f>
        <v>F</v>
      </c>
      <c r="H21" s="47" t="str">
        <f>+'[1]Access-Jun'!J21</f>
        <v>0100</v>
      </c>
      <c r="I21" s="48" t="str">
        <f>+'[1]Access-Jun'!K21</f>
        <v>RECURSOS PRIMARIOS DE LIVRE APLICACAO</v>
      </c>
      <c r="J21" s="47" t="str">
        <f>+'[1]Access-Jun'!L21</f>
        <v>1</v>
      </c>
      <c r="K21" s="52"/>
      <c r="L21" s="52"/>
      <c r="M21" s="52"/>
      <c r="N21" s="50">
        <v>0</v>
      </c>
      <c r="O21" s="52"/>
      <c r="P21" s="52">
        <f>'[1]Access-Jun'!M21</f>
        <v>109387285.73999999</v>
      </c>
      <c r="Q21" s="52">
        <f>'[1]Access-Jun'!N21-'[1]Access-Jun'!O21</f>
        <v>0</v>
      </c>
      <c r="R21" s="52">
        <f t="shared" si="0"/>
        <v>109387285.73999999</v>
      </c>
      <c r="S21" s="52">
        <f>'[1]Access-Jun'!P21</f>
        <v>109387285.73999999</v>
      </c>
      <c r="T21" s="53">
        <f t="shared" si="1"/>
        <v>1</v>
      </c>
      <c r="U21" s="52">
        <f>'[1]Access-Jun'!Q21</f>
        <v>109387285.73999999</v>
      </c>
      <c r="V21" s="53">
        <f t="shared" si="2"/>
        <v>1</v>
      </c>
      <c r="W21" s="52">
        <f>'[1]Access-Jun'!R21</f>
        <v>109387285.73999999</v>
      </c>
      <c r="X21" s="53">
        <f t="shared" si="3"/>
        <v>1</v>
      </c>
    </row>
    <row r="22" spans="1:24" ht="30.75" customHeight="1" x14ac:dyDescent="0.2">
      <c r="A22" s="47" t="str">
        <f>+'[1]Access-Jun'!A22</f>
        <v>12101</v>
      </c>
      <c r="B22" s="48" t="str">
        <f>+'[1]Access-Jun'!B22</f>
        <v>JUSTICA FEDERAL DE PRIMEIRO GRAU</v>
      </c>
      <c r="C22" s="47" t="str">
        <f>CONCATENATE('[1]Access-Jun'!C22,".",'[1]Access-Jun'!D22)</f>
        <v>09.272</v>
      </c>
      <c r="D22" s="47" t="str">
        <f>CONCATENATE('[1]Access-Jun'!E22,".",'[1]Access-Jun'!G22)</f>
        <v>0033.0181</v>
      </c>
      <c r="E22" s="48" t="str">
        <f>+'[1]Access-Jun'!F22</f>
        <v>PROGRAMA DE GESTAO E MANUTENCAO DO PODER JUDICIARIO</v>
      </c>
      <c r="F22" s="48" t="str">
        <f>+'[1]Access-Jun'!H22</f>
        <v>APOSENTADORIAS E PENSOES CIVIS DA UNIAO</v>
      </c>
      <c r="G22" s="47" t="str">
        <f>IF('[1]Access-Jun'!I22="1","F","S")</f>
        <v>S</v>
      </c>
      <c r="H22" s="47" t="str">
        <f>+'[1]Access-Jun'!J22</f>
        <v>0156</v>
      </c>
      <c r="I22" s="48" t="str">
        <f>+'[1]Access-Jun'!K22</f>
        <v>CONTRIB.DO SERV.PARA O PLANO SEG.SOC.SERV.PUB</v>
      </c>
      <c r="J22" s="47" t="str">
        <f>+'[1]Access-Jun'!L22</f>
        <v>1</v>
      </c>
      <c r="K22" s="52"/>
      <c r="L22" s="52"/>
      <c r="M22" s="52"/>
      <c r="N22" s="50">
        <v>0</v>
      </c>
      <c r="O22" s="52"/>
      <c r="P22" s="52">
        <f>'[1]Access-Jun'!M22</f>
        <v>139372198.71000001</v>
      </c>
      <c r="Q22" s="52">
        <f>'[1]Access-Jun'!N22-'[1]Access-Jun'!O22</f>
        <v>0</v>
      </c>
      <c r="R22" s="52">
        <f t="shared" si="0"/>
        <v>139372198.71000001</v>
      </c>
      <c r="S22" s="52">
        <f>'[1]Access-Jun'!P22</f>
        <v>139372198.71000001</v>
      </c>
      <c r="T22" s="53">
        <f t="shared" si="1"/>
        <v>1</v>
      </c>
      <c r="U22" s="52">
        <f>'[1]Access-Jun'!Q22</f>
        <v>139347959.11000001</v>
      </c>
      <c r="V22" s="53">
        <f t="shared" si="2"/>
        <v>0.99982608009183793</v>
      </c>
      <c r="W22" s="52">
        <f>'[1]Access-Jun'!R22</f>
        <v>137734948.71000001</v>
      </c>
      <c r="X22" s="53">
        <f t="shared" si="3"/>
        <v>0.98825267868948008</v>
      </c>
    </row>
    <row r="23" spans="1:24" ht="30.75" customHeight="1" thickBot="1" x14ac:dyDescent="0.25">
      <c r="A23" s="47" t="str">
        <f>+'[1]Access-Jun'!A23</f>
        <v>63101</v>
      </c>
      <c r="B23" s="48" t="str">
        <f>+'[1]Access-Jun'!B23</f>
        <v>ADVOCACIA-GERAL DA UNIAO - AGU</v>
      </c>
      <c r="C23" s="47" t="str">
        <f>CONCATENATE('[1]Access-Jun'!C23,".",'[1]Access-Jun'!D23)</f>
        <v>03.092</v>
      </c>
      <c r="D23" s="47" t="str">
        <f>CONCATENATE('[1]Access-Jun'!E23,".",'[1]Access-Jun'!G23)</f>
        <v>4005.2674</v>
      </c>
      <c r="E23" s="48" t="str">
        <f>+'[1]Access-Jun'!F23</f>
        <v>PROTECAO JURIDICA DA UNIAO</v>
      </c>
      <c r="F23" s="48" t="str">
        <f>+'[1]Access-Jun'!H23</f>
        <v>REPRESENTACAO JUDICIAL E EXTRAJUDICIAL DA UNIAO E SUAS AUTAR</v>
      </c>
      <c r="G23" s="47" t="str">
        <f>IF('[1]Access-Jun'!I23="1","F","S")</f>
        <v>F</v>
      </c>
      <c r="H23" s="47" t="str">
        <f>+'[1]Access-Jun'!J23</f>
        <v>0100</v>
      </c>
      <c r="I23" s="48" t="str">
        <f>+'[1]Access-Jun'!K23</f>
        <v>RECURSOS PRIMARIOS DE LIVRE APLICACAO</v>
      </c>
      <c r="J23" s="47" t="str">
        <f>+'[1]Access-Jun'!L23</f>
        <v>3</v>
      </c>
      <c r="K23" s="52"/>
      <c r="L23" s="52"/>
      <c r="M23" s="52"/>
      <c r="N23" s="50">
        <v>0</v>
      </c>
      <c r="O23" s="52"/>
      <c r="P23" s="52">
        <f>'[1]Access-Jun'!M23</f>
        <v>0</v>
      </c>
      <c r="Q23" s="52">
        <f>'[1]Access-Jun'!N23-'[1]Access-Jun'!O23</f>
        <v>60015.48</v>
      </c>
      <c r="R23" s="52">
        <f t="shared" si="0"/>
        <v>60015.48</v>
      </c>
      <c r="S23" s="52">
        <f>'[1]Access-Jun'!P23</f>
        <v>0</v>
      </c>
      <c r="T23" s="53">
        <f t="shared" si="1"/>
        <v>0</v>
      </c>
      <c r="U23" s="52">
        <f>'[1]Access-Jun'!Q23</f>
        <v>0</v>
      </c>
      <c r="V23" s="53">
        <f t="shared" si="2"/>
        <v>0</v>
      </c>
      <c r="W23" s="52">
        <f>'[1]Access-Jun'!R23</f>
        <v>0</v>
      </c>
      <c r="X23" s="53">
        <f t="shared" si="3"/>
        <v>0</v>
      </c>
    </row>
    <row r="24" spans="1:24" ht="30.75" customHeight="1" thickBot="1" x14ac:dyDescent="0.25">
      <c r="A24" s="14" t="s">
        <v>48</v>
      </c>
      <c r="B24" s="54"/>
      <c r="C24" s="54"/>
      <c r="D24" s="54"/>
      <c r="E24" s="54"/>
      <c r="F24" s="54"/>
      <c r="G24" s="54"/>
      <c r="H24" s="54"/>
      <c r="I24" s="54"/>
      <c r="J24" s="15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6">
        <f>SUM(P10:P23)</f>
        <v>1126626918.77</v>
      </c>
      <c r="Q24" s="56">
        <f>SUM(Q10:Q23)</f>
        <v>-124461.03</v>
      </c>
      <c r="R24" s="56">
        <f>SUM(R10:R23)</f>
        <v>1126502457.74</v>
      </c>
      <c r="S24" s="56">
        <f>SUM(S10:S23)</f>
        <v>1029067286.3200001</v>
      </c>
      <c r="T24" s="57">
        <f t="shared" si="1"/>
        <v>0.91350647240000227</v>
      </c>
      <c r="U24" s="56">
        <f>SUM(U10:U23)</f>
        <v>891825516.96000004</v>
      </c>
      <c r="V24" s="57">
        <f t="shared" si="2"/>
        <v>0.7916764946515864</v>
      </c>
      <c r="W24" s="56">
        <f>SUM(W10:W23)</f>
        <v>881955152.15999997</v>
      </c>
      <c r="X24" s="57">
        <f t="shared" si="3"/>
        <v>0.78291453880126172</v>
      </c>
    </row>
    <row r="25" spans="1:24" ht="12.75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ht="12.75" x14ac:dyDescent="0.2">
      <c r="A26" s="2" t="s">
        <v>50</v>
      </c>
      <c r="B26" s="58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12.75" x14ac:dyDescent="0.2"/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2022-07-25T20:54:46Z</dcterms:created>
  <dcterms:modified xsi:type="dcterms:W3CDTF">2022-07-25T20:55:14Z</dcterms:modified>
</cp:coreProperties>
</file>