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7 - Julho\Publicacao internet TRF\Anexo II\090017\"/>
    </mc:Choice>
  </mc:AlternateContent>
  <bookViews>
    <workbookView xWindow="0" yWindow="0" windowWidth="24000" windowHeight="9075"/>
  </bookViews>
  <sheets>
    <sheet name="Jul" sheetId="1" r:id="rId1"/>
  </sheets>
  <externalReferences>
    <externalReference r:id="rId2"/>
  </externalReferences>
  <definedNames>
    <definedName name="_xlnm.Print_Area" localSheetId="0">Jul!$A$1:$X$28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U25" i="1"/>
  <c r="S25" i="1"/>
  <c r="Q25" i="1"/>
  <c r="R25" i="1" s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R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R14" i="1" s="1"/>
  <c r="X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R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11" i="1" l="1"/>
  <c r="X11" i="1" s="1"/>
  <c r="R16" i="1"/>
  <c r="R17" i="1"/>
  <c r="V17" i="1" s="1"/>
  <c r="S26" i="1"/>
  <c r="R13" i="1"/>
  <c r="W26" i="1"/>
  <c r="R15" i="1"/>
  <c r="V15" i="1" s="1"/>
  <c r="R20" i="1"/>
  <c r="V20" i="1" s="1"/>
  <c r="V11" i="1"/>
  <c r="T11" i="1"/>
  <c r="V16" i="1"/>
  <c r="T16" i="1"/>
  <c r="X16" i="1"/>
  <c r="X17" i="1"/>
  <c r="T17" i="1"/>
  <c r="X15" i="1"/>
  <c r="T15" i="1"/>
  <c r="X21" i="1"/>
  <c r="T21" i="1"/>
  <c r="V21" i="1"/>
  <c r="V19" i="1"/>
  <c r="X19" i="1"/>
  <c r="T19" i="1"/>
  <c r="V24" i="1"/>
  <c r="X24" i="1"/>
  <c r="T24" i="1"/>
  <c r="X25" i="1"/>
  <c r="T25" i="1"/>
  <c r="V25" i="1"/>
  <c r="V12" i="1"/>
  <c r="X12" i="1"/>
  <c r="T12" i="1"/>
  <c r="X13" i="1"/>
  <c r="T13" i="1"/>
  <c r="V13" i="1"/>
  <c r="V23" i="1"/>
  <c r="X23" i="1"/>
  <c r="T23" i="1"/>
  <c r="V10" i="1"/>
  <c r="V14" i="1"/>
  <c r="V18" i="1"/>
  <c r="V22" i="1"/>
  <c r="P26" i="1"/>
  <c r="Q26" i="1"/>
  <c r="U26" i="1"/>
  <c r="T10" i="1"/>
  <c r="X10" i="1"/>
  <c r="T14" i="1"/>
  <c r="T18" i="1"/>
  <c r="T22" i="1"/>
  <c r="T20" i="1" l="1"/>
  <c r="X20" i="1"/>
  <c r="R26" i="1"/>
  <c r="X26" i="1" s="1"/>
  <c r="V26" i="1" l="1"/>
  <c r="T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<sst xmlns="http://schemas.openxmlformats.org/spreadsheetml/2006/main" count="55" uniqueCount="51">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</sst>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8495744</v>
          </cell>
          <cell r="P10">
            <v>8364371.3200000003</v>
          </cell>
          <cell r="Q10">
            <v>8346057.04</v>
          </cell>
          <cell r="R10">
            <v>8341316.1799999997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44355853</v>
          </cell>
          <cell r="P11">
            <v>1619496.34</v>
          </cell>
          <cell r="Q11">
            <v>296506</v>
          </cell>
          <cell r="R11">
            <v>296506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134877674</v>
          </cell>
          <cell r="O12">
            <v>326830.87</v>
          </cell>
          <cell r="P12">
            <v>116285634.16</v>
          </cell>
          <cell r="Q12">
            <v>47113625.130000003</v>
          </cell>
          <cell r="R12">
            <v>45190331.789999999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18452563</v>
          </cell>
          <cell r="P13">
            <v>17588001.309999999</v>
          </cell>
          <cell r="Q13">
            <v>9520251.6300000008</v>
          </cell>
          <cell r="R13">
            <v>9520251.6300000008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629218245.63</v>
          </cell>
          <cell r="P14">
            <v>629218245.63</v>
          </cell>
          <cell r="Q14">
            <v>629157236.33000004</v>
          </cell>
          <cell r="R14">
            <v>623589034.45000005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186000</v>
          </cell>
          <cell r="P15">
            <v>125999.96</v>
          </cell>
          <cell r="Q15">
            <v>55961.88</v>
          </cell>
          <cell r="R15">
            <v>55961.88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11154333</v>
          </cell>
          <cell r="P16">
            <v>1871193.89</v>
          </cell>
          <cell r="Q16">
            <v>669976.21</v>
          </cell>
          <cell r="R16">
            <v>558410.79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131</v>
          </cell>
          <cell r="E17" t="str">
            <v>0033</v>
          </cell>
          <cell r="F17" t="str">
            <v>PROGRAMA DE GESTAO E MANUTENCAO DO PODER JUDICIARIO</v>
          </cell>
          <cell r="G17" t="str">
            <v>219I</v>
          </cell>
          <cell r="H17" t="str">
            <v>PUBLICIDADE INSTITUCIONAL E DE UTILIDADE PUBLICA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40300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16282959</v>
          </cell>
          <cell r="P18">
            <v>2811946.97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3</v>
          </cell>
          <cell r="M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0188</v>
          </cell>
          <cell r="K20" t="str">
            <v>RECURSOS FINANCEIROS DE LIVRE APLICACAO</v>
          </cell>
          <cell r="L20" t="str">
            <v>3</v>
          </cell>
          <cell r="M20">
            <v>44740742</v>
          </cell>
          <cell r="P20">
            <v>44464517</v>
          </cell>
          <cell r="Q20">
            <v>18831236.859999999</v>
          </cell>
          <cell r="R20">
            <v>16185243.199999999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212B</v>
          </cell>
          <cell r="H21" t="str">
            <v>BENEFICIOS OBRIGATORIOS AOS SERVIDORES CIVIS, EMPREGADOS, MI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3</v>
          </cell>
          <cell r="M21">
            <v>55984676.399999999</v>
          </cell>
          <cell r="P21">
            <v>54840027.789999999</v>
          </cell>
          <cell r="Q21">
            <v>31729060.550000001</v>
          </cell>
          <cell r="R21">
            <v>31729060.550000001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846</v>
          </cell>
          <cell r="E22" t="str">
            <v>0033</v>
          </cell>
          <cell r="F22" t="str">
            <v>PROGRAMA DE GESTAO E MANUTENCAO DO PODER JUDICIARIO</v>
          </cell>
          <cell r="G22" t="str">
            <v>09HB</v>
          </cell>
          <cell r="H22" t="str">
            <v>CONTRIBUICAO DA UNIAO, DE SUAS AUTARQUIAS E FUNDACOES PARA O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1</v>
          </cell>
          <cell r="M22">
            <v>127549142.84</v>
          </cell>
          <cell r="P22">
            <v>127549142.84</v>
          </cell>
          <cell r="Q22">
            <v>127549142.84</v>
          </cell>
          <cell r="R22">
            <v>127549142.84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0156</v>
          </cell>
          <cell r="K23" t="str">
            <v>CONTRIB.DO SERV.PARA O PLANO SEG.SOC.SERV.PUB</v>
          </cell>
          <cell r="L23" t="str">
            <v>1</v>
          </cell>
          <cell r="M23">
            <v>160855030.34999999</v>
          </cell>
          <cell r="P23">
            <v>160855030.34999999</v>
          </cell>
          <cell r="Q23">
            <v>160832215.5</v>
          </cell>
          <cell r="R23">
            <v>158259675.93000001</v>
          </cell>
        </row>
        <row r="24">
          <cell r="A24" t="str">
            <v>40201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0300</v>
          </cell>
          <cell r="K24" t="str">
            <v>RECURSOS PRIMARIOS DE LIVRE APLICACAO</v>
          </cell>
          <cell r="L24" t="str">
            <v>3</v>
          </cell>
          <cell r="M24">
            <v>5051432</v>
          </cell>
          <cell r="P24">
            <v>3755753.8</v>
          </cell>
          <cell r="Q24">
            <v>3755753.76</v>
          </cell>
          <cell r="R24">
            <v>3708641.3</v>
          </cell>
        </row>
        <row r="25">
          <cell r="A25" t="str">
            <v>63101</v>
          </cell>
          <cell r="B25" t="str">
            <v>ADVOCACIA-GERAL DA UNIAO - AGU</v>
          </cell>
          <cell r="C25" t="str">
            <v>03</v>
          </cell>
          <cell r="D25" t="str">
            <v>092</v>
          </cell>
          <cell r="E25" t="str">
            <v>4005</v>
          </cell>
          <cell r="F25" t="str">
            <v>PROTECAO JURIDICA DA UNIAO</v>
          </cell>
          <cell r="G25" t="str">
            <v>2674</v>
          </cell>
          <cell r="H25" t="str">
            <v>REPRESENTACAO JUDICIAL E EXTRAJUDICIAL DA UNIAO E SUAS AUTAR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N25">
            <v>51441.84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7.140625" customWidth="1"/>
    <col min="16" max="16" width="15.5703125" customWidth="1"/>
    <col min="17" max="17" width="16.85546875" customWidth="1"/>
    <col min="18" max="18" width="17.28515625" customWidth="1"/>
    <col min="19" max="19" width="15" customWidth="1"/>
    <col min="20" max="20" width="12" customWidth="1"/>
    <col min="21" max="21" width="15.7109375" customWidth="1"/>
    <col min="23" max="23" width="16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44743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+'[1]Access-Jul'!A10</f>
        <v>12101</v>
      </c>
      <c r="B10" s="38" t="str">
        <f>+'[1]Access-Jul'!B10</f>
        <v>JUSTICA FEDERAL DE PRIMEIRO GRAU</v>
      </c>
      <c r="C10" s="39" t="str">
        <f>CONCATENATE('[1]Access-Jul'!C10,".",'[1]Access-Jul'!D10)</f>
        <v>02.061</v>
      </c>
      <c r="D10" s="39" t="str">
        <f>CONCATENATE('[1]Access-Jul'!E10,".",'[1]Access-Jul'!G10)</f>
        <v>0033.4224</v>
      </c>
      <c r="E10" s="38" t="str">
        <f>+'[1]Access-Jul'!F10</f>
        <v>PROGRAMA DE GESTAO E MANUTENCAO DO PODER JUDICIARIO</v>
      </c>
      <c r="F10" s="40" t="str">
        <f>+'[1]Access-Jul'!H10</f>
        <v>ASSISTENCIA JURIDICA A PESSOAS CARENTES</v>
      </c>
      <c r="G10" s="37" t="str">
        <f>IF('[1]Access-Jul'!I10="1","F","S")</f>
        <v>F</v>
      </c>
      <c r="H10" s="37" t="str">
        <f>+'[1]Access-Jul'!J10</f>
        <v>0100</v>
      </c>
      <c r="I10" s="41" t="str">
        <f>+'[1]Access-Jul'!K10</f>
        <v>RECURSOS PRIMARIOS DE LIVRE APLICACAO</v>
      </c>
      <c r="J10" s="37" t="str">
        <f>+'[1]Access-Jul'!L10</f>
        <v>3</v>
      </c>
      <c r="K10" s="42"/>
      <c r="L10" s="43"/>
      <c r="M10" s="43"/>
      <c r="N10" s="44">
        <f>K10+L10-M10</f>
        <v>0</v>
      </c>
      <c r="O10" s="42"/>
      <c r="P10" s="45">
        <f>'[1]Access-Jul'!M10</f>
        <v>8495744</v>
      </c>
      <c r="Q10" s="45">
        <f>'[1]Access-Jul'!N10-'[1]Access-Jul'!O10</f>
        <v>0</v>
      </c>
      <c r="R10" s="45">
        <f>N10-O10+P10+Q10</f>
        <v>8495744</v>
      </c>
      <c r="S10" s="45">
        <f>'[1]Access-Jul'!P10</f>
        <v>8364371.3200000003</v>
      </c>
      <c r="T10" s="46">
        <f>IF(R10&gt;0,S10/R10,0)</f>
        <v>0.98453664799692653</v>
      </c>
      <c r="U10" s="45">
        <f>'[1]Access-Jul'!Q10</f>
        <v>8346057.04</v>
      </c>
      <c r="V10" s="46">
        <f>IF(R10&gt;0,U10/R10,0)</f>
        <v>0.98238094744851068</v>
      </c>
      <c r="W10" s="45">
        <f>'[1]Access-Jul'!R10</f>
        <v>8341316.1799999997</v>
      </c>
      <c r="X10" s="46">
        <f>IF(R10&gt;0,W10/R10,0)</f>
        <v>0.98182291980549319</v>
      </c>
    </row>
    <row r="11" spans="1:24" ht="30.75" customHeight="1" x14ac:dyDescent="0.2">
      <c r="A11" s="47" t="str">
        <f>+'[1]Access-Jul'!A11</f>
        <v>12101</v>
      </c>
      <c r="B11" s="48" t="str">
        <f>+'[1]Access-Jul'!B11</f>
        <v>JUSTICA FEDERAL DE PRIMEIRO GRAU</v>
      </c>
      <c r="C11" s="47" t="str">
        <f>CONCATENATE('[1]Access-Jul'!C11,".",'[1]Access-Jul'!D11)</f>
        <v>02.061</v>
      </c>
      <c r="D11" s="47" t="str">
        <f>CONCATENATE('[1]Access-Jul'!E11,".",'[1]Access-Jul'!G11)</f>
        <v>0033.4257</v>
      </c>
      <c r="E11" s="48" t="str">
        <f>+'[1]Access-Jul'!F11</f>
        <v>PROGRAMA DE GESTAO E MANUTENCAO DO PODER JUDICIARIO</v>
      </c>
      <c r="F11" s="49" t="str">
        <f>+'[1]Access-Jul'!H11</f>
        <v>JULGAMENTO DE CAUSAS NA JUSTICA FEDERAL</v>
      </c>
      <c r="G11" s="47" t="str">
        <f>IF('[1]Access-Jul'!I11="1","F","S")</f>
        <v>F</v>
      </c>
      <c r="H11" s="47" t="str">
        <f>+'[1]Access-Jul'!J11</f>
        <v>0100</v>
      </c>
      <c r="I11" s="48" t="str">
        <f>+'[1]Access-Jul'!K11</f>
        <v>RECURSOS PRIMARIOS DE LIVRE APLICACAO</v>
      </c>
      <c r="J11" s="47" t="str">
        <f>+'[1]Access-Jul'!L11</f>
        <v>4</v>
      </c>
      <c r="K11" s="50"/>
      <c r="L11" s="50"/>
      <c r="M11" s="50"/>
      <c r="N11" s="51">
        <v>0</v>
      </c>
      <c r="O11" s="50"/>
      <c r="P11" s="52">
        <f>'[1]Access-Jul'!M11</f>
        <v>44355853</v>
      </c>
      <c r="Q11" s="52">
        <f>'[1]Access-Jul'!N11-'[1]Access-Jul'!O11</f>
        <v>0</v>
      </c>
      <c r="R11" s="52">
        <f t="shared" ref="R11:R25" si="0">N11-O11+P11+Q11</f>
        <v>44355853</v>
      </c>
      <c r="S11" s="52">
        <f>'[1]Access-Jul'!P11</f>
        <v>1619496.34</v>
      </c>
      <c r="T11" s="53">
        <f t="shared" ref="T11:T26" si="1">IF(R11&gt;0,S11/R11,0)</f>
        <v>3.6511446189525426E-2</v>
      </c>
      <c r="U11" s="52">
        <f>'[1]Access-Jul'!Q11</f>
        <v>296506</v>
      </c>
      <c r="V11" s="53">
        <f t="shared" ref="V11:V26" si="2">IF(R11&gt;0,U11/R11,0)</f>
        <v>6.6847096819443426E-3</v>
      </c>
      <c r="W11" s="52">
        <f>'[1]Access-Jul'!R11</f>
        <v>296506</v>
      </c>
      <c r="X11" s="53">
        <f t="shared" ref="X11:X26" si="3">IF(R11&gt;0,W11/R11,0)</f>
        <v>6.6847096819443426E-3</v>
      </c>
    </row>
    <row r="12" spans="1:24" ht="30.75" customHeight="1" x14ac:dyDescent="0.2">
      <c r="A12" s="47" t="str">
        <f>+'[1]Access-Jul'!A12</f>
        <v>12101</v>
      </c>
      <c r="B12" s="48" t="str">
        <f>+'[1]Access-Jul'!B12</f>
        <v>JUSTICA FEDERAL DE PRIMEIRO GRAU</v>
      </c>
      <c r="C12" s="47" t="str">
        <f>CONCATENATE('[1]Access-Jul'!C12,".",'[1]Access-Jul'!D12)</f>
        <v>02.061</v>
      </c>
      <c r="D12" s="47" t="str">
        <f>CONCATENATE('[1]Access-Jul'!E12,".",'[1]Access-Jul'!G12)</f>
        <v>0033.4257</v>
      </c>
      <c r="E12" s="48" t="str">
        <f>+'[1]Access-Jul'!F12</f>
        <v>PROGRAMA DE GESTAO E MANUTENCAO DO PODER JUDICIARIO</v>
      </c>
      <c r="F12" s="48" t="str">
        <f>+'[1]Access-Jul'!H12</f>
        <v>JULGAMENTO DE CAUSAS NA JUSTICA FEDERAL</v>
      </c>
      <c r="G12" s="47" t="str">
        <f>IF('[1]Access-Jul'!I12="1","F","S")</f>
        <v>F</v>
      </c>
      <c r="H12" s="47" t="str">
        <f>+'[1]Access-Jul'!J12</f>
        <v>0100</v>
      </c>
      <c r="I12" s="48" t="str">
        <f>+'[1]Access-Jul'!K12</f>
        <v>RECURSOS PRIMARIOS DE LIVRE APLICACAO</v>
      </c>
      <c r="J12" s="47" t="str">
        <f>+'[1]Access-Jul'!L12</f>
        <v>3</v>
      </c>
      <c r="K12" s="52"/>
      <c r="L12" s="52"/>
      <c r="M12" s="52"/>
      <c r="N12" s="50">
        <v>0</v>
      </c>
      <c r="O12" s="52"/>
      <c r="P12" s="52">
        <f>'[1]Access-Jul'!M12</f>
        <v>134877674</v>
      </c>
      <c r="Q12" s="52">
        <f>'[1]Access-Jul'!N12-'[1]Access-Jul'!O12</f>
        <v>-326830.87</v>
      </c>
      <c r="R12" s="52">
        <f t="shared" si="0"/>
        <v>134550843.13</v>
      </c>
      <c r="S12" s="52">
        <f>'[1]Access-Jul'!P12</f>
        <v>116285634.16</v>
      </c>
      <c r="T12" s="53">
        <f t="shared" si="1"/>
        <v>0.8642505052729208</v>
      </c>
      <c r="U12" s="52">
        <f>'[1]Access-Jul'!Q12</f>
        <v>47113625.130000003</v>
      </c>
      <c r="V12" s="53">
        <f t="shared" si="2"/>
        <v>0.35015481162373602</v>
      </c>
      <c r="W12" s="52">
        <f>'[1]Access-Jul'!R12</f>
        <v>45190331.789999999</v>
      </c>
      <c r="X12" s="53">
        <f t="shared" si="3"/>
        <v>0.33586063631231294</v>
      </c>
    </row>
    <row r="13" spans="1:24" ht="30.75" customHeight="1" x14ac:dyDescent="0.2">
      <c r="A13" s="47" t="str">
        <f>+'[1]Access-Jul'!A13</f>
        <v>12101</v>
      </c>
      <c r="B13" s="48" t="str">
        <f>+'[1]Access-Jul'!B13</f>
        <v>JUSTICA FEDERAL DE PRIMEIRO GRAU</v>
      </c>
      <c r="C13" s="47" t="str">
        <f>CONCATENATE('[1]Access-Jul'!C13,".",'[1]Access-Jul'!D13)</f>
        <v>02.061</v>
      </c>
      <c r="D13" s="47" t="str">
        <f>CONCATENATE('[1]Access-Jul'!E13,".",'[1]Access-Jul'!G13)</f>
        <v>0033.4257</v>
      </c>
      <c r="E13" s="48" t="str">
        <f>+'[1]Access-Jul'!F13</f>
        <v>PROGRAMA DE GESTAO E MANUTENCAO DO PODER JUDICIARIO</v>
      </c>
      <c r="F13" s="48" t="str">
        <f>+'[1]Access-Jul'!H13</f>
        <v>JULGAMENTO DE CAUSAS NA JUSTICA FEDERAL</v>
      </c>
      <c r="G13" s="47" t="str">
        <f>IF('[1]Access-Jul'!I13="1","F","S")</f>
        <v>F</v>
      </c>
      <c r="H13" s="47" t="str">
        <f>+'[1]Access-Jul'!J13</f>
        <v>0127</v>
      </c>
      <c r="I13" s="48" t="str">
        <f>+'[1]Access-Jul'!K13</f>
        <v>CUSTAS JUDICIAIS</v>
      </c>
      <c r="J13" s="47" t="str">
        <f>+'[1]Access-Jul'!L13</f>
        <v>3</v>
      </c>
      <c r="K13" s="52"/>
      <c r="L13" s="52"/>
      <c r="M13" s="52"/>
      <c r="N13" s="50">
        <v>0</v>
      </c>
      <c r="O13" s="52"/>
      <c r="P13" s="52">
        <f>'[1]Access-Jul'!M13</f>
        <v>18452563</v>
      </c>
      <c r="Q13" s="52">
        <f>'[1]Access-Jul'!N13-'[1]Access-Jul'!O13</f>
        <v>0</v>
      </c>
      <c r="R13" s="52">
        <f t="shared" si="0"/>
        <v>18452563</v>
      </c>
      <c r="S13" s="52">
        <f>'[1]Access-Jul'!P13</f>
        <v>17588001.309999999</v>
      </c>
      <c r="T13" s="53">
        <f t="shared" si="1"/>
        <v>0.95314679646399247</v>
      </c>
      <c r="U13" s="52">
        <f>'[1]Access-Jul'!Q13</f>
        <v>9520251.6300000008</v>
      </c>
      <c r="V13" s="53">
        <f t="shared" si="2"/>
        <v>0.5159311272910978</v>
      </c>
      <c r="W13" s="52">
        <f>'[1]Access-Jul'!R13</f>
        <v>9520251.6300000008</v>
      </c>
      <c r="X13" s="53">
        <f t="shared" si="3"/>
        <v>0.5159311272910978</v>
      </c>
    </row>
    <row r="14" spans="1:24" ht="30.75" customHeight="1" x14ac:dyDescent="0.2">
      <c r="A14" s="47" t="str">
        <f>+'[1]Access-Jul'!A14</f>
        <v>12101</v>
      </c>
      <c r="B14" s="48" t="str">
        <f>+'[1]Access-Jul'!B14</f>
        <v>JUSTICA FEDERAL DE PRIMEIRO GRAU</v>
      </c>
      <c r="C14" s="47" t="str">
        <f>CONCATENATE('[1]Access-Jul'!C14,".",'[1]Access-Jul'!D14)</f>
        <v>02.122</v>
      </c>
      <c r="D14" s="47" t="str">
        <f>CONCATENATE('[1]Access-Jul'!E14,".",'[1]Access-Jul'!G14)</f>
        <v>0033.20TP</v>
      </c>
      <c r="E14" s="48" t="str">
        <f>+'[1]Access-Jul'!F14</f>
        <v>PROGRAMA DE GESTAO E MANUTENCAO DO PODER JUDICIARIO</v>
      </c>
      <c r="F14" s="48" t="str">
        <f>+'[1]Access-Jul'!H14</f>
        <v>ATIVOS CIVIS DA UNIAO</v>
      </c>
      <c r="G14" s="47" t="str">
        <f>IF('[1]Access-Jul'!I14="1","F","S")</f>
        <v>F</v>
      </c>
      <c r="H14" s="47" t="str">
        <f>+'[1]Access-Jul'!J14</f>
        <v>0100</v>
      </c>
      <c r="I14" s="48" t="str">
        <f>+'[1]Access-Jul'!K14</f>
        <v>RECURSOS PRIMARIOS DE LIVRE APLICACAO</v>
      </c>
      <c r="J14" s="47" t="str">
        <f>+'[1]Access-Jul'!L14</f>
        <v>1</v>
      </c>
      <c r="K14" s="52"/>
      <c r="L14" s="52"/>
      <c r="M14" s="52"/>
      <c r="N14" s="50">
        <v>0</v>
      </c>
      <c r="O14" s="52"/>
      <c r="P14" s="52">
        <f>'[1]Access-Jul'!M14</f>
        <v>629218245.63</v>
      </c>
      <c r="Q14" s="52">
        <f>'[1]Access-Jul'!N14-'[1]Access-Jul'!O14</f>
        <v>0</v>
      </c>
      <c r="R14" s="52">
        <f t="shared" si="0"/>
        <v>629218245.63</v>
      </c>
      <c r="S14" s="52">
        <f>'[1]Access-Jul'!P14</f>
        <v>629218245.63</v>
      </c>
      <c r="T14" s="53">
        <f t="shared" si="1"/>
        <v>1</v>
      </c>
      <c r="U14" s="52">
        <f>'[1]Access-Jul'!Q14</f>
        <v>629157236.33000004</v>
      </c>
      <c r="V14" s="53">
        <f t="shared" si="2"/>
        <v>0.99990303952496029</v>
      </c>
      <c r="W14" s="52">
        <f>'[1]Access-Jul'!R14</f>
        <v>623589034.45000005</v>
      </c>
      <c r="X14" s="53">
        <f t="shared" si="3"/>
        <v>0.99105364280343822</v>
      </c>
    </row>
    <row r="15" spans="1:24" ht="30.75" customHeight="1" x14ac:dyDescent="0.2">
      <c r="A15" s="47" t="str">
        <f>+'[1]Access-Jul'!A15</f>
        <v>12101</v>
      </c>
      <c r="B15" s="48" t="str">
        <f>+'[1]Access-Jul'!B15</f>
        <v>JUSTICA FEDERAL DE PRIMEIRO GRAU</v>
      </c>
      <c r="C15" s="47" t="str">
        <f>CONCATENATE('[1]Access-Jul'!C15,".",'[1]Access-Jul'!D15)</f>
        <v>02.122</v>
      </c>
      <c r="D15" s="47" t="str">
        <f>CONCATENATE('[1]Access-Jul'!E15,".",'[1]Access-Jul'!G15)</f>
        <v>0033.216H</v>
      </c>
      <c r="E15" s="48" t="str">
        <f>+'[1]Access-Jul'!F15</f>
        <v>PROGRAMA DE GESTAO E MANUTENCAO DO PODER JUDICIARIO</v>
      </c>
      <c r="F15" s="48" t="str">
        <f>+'[1]Access-Jul'!H15</f>
        <v>AJUDA DE CUSTO PARA MORADIA OU AUXILIO-MORADIA A AGENTES PUB</v>
      </c>
      <c r="G15" s="47" t="str">
        <f>IF('[1]Access-Jul'!I15="1","F","S")</f>
        <v>F</v>
      </c>
      <c r="H15" s="47" t="str">
        <f>+'[1]Access-Jul'!J15</f>
        <v>0100</v>
      </c>
      <c r="I15" s="48" t="str">
        <f>+'[1]Access-Jul'!K15</f>
        <v>RECURSOS PRIMARIOS DE LIVRE APLICACAO</v>
      </c>
      <c r="J15" s="47" t="str">
        <f>+'[1]Access-Jul'!L15</f>
        <v>3</v>
      </c>
      <c r="K15" s="50"/>
      <c r="L15" s="50"/>
      <c r="M15" s="50"/>
      <c r="N15" s="50">
        <v>0</v>
      </c>
      <c r="O15" s="50"/>
      <c r="P15" s="52">
        <f>'[1]Access-Jul'!M15</f>
        <v>186000</v>
      </c>
      <c r="Q15" s="52">
        <f>'[1]Access-Jul'!N15-'[1]Access-Jul'!O15</f>
        <v>0</v>
      </c>
      <c r="R15" s="52">
        <f t="shared" si="0"/>
        <v>186000</v>
      </c>
      <c r="S15" s="52">
        <f>'[1]Access-Jul'!P15</f>
        <v>125999.96</v>
      </c>
      <c r="T15" s="53">
        <f t="shared" si="1"/>
        <v>0.67741913978494628</v>
      </c>
      <c r="U15" s="52">
        <f>'[1]Access-Jul'!Q15</f>
        <v>55961.88</v>
      </c>
      <c r="V15" s="53">
        <f t="shared" si="2"/>
        <v>0.30087032258064517</v>
      </c>
      <c r="W15" s="52">
        <f>'[1]Access-Jul'!R15</f>
        <v>55961.88</v>
      </c>
      <c r="X15" s="53">
        <f t="shared" si="3"/>
        <v>0.30087032258064517</v>
      </c>
    </row>
    <row r="16" spans="1:24" ht="30.75" customHeight="1" x14ac:dyDescent="0.2">
      <c r="A16" s="47" t="str">
        <f>+'[1]Access-Jul'!A16</f>
        <v>12101</v>
      </c>
      <c r="B16" s="48" t="str">
        <f>+'[1]Access-Jul'!B16</f>
        <v>JUSTICA FEDERAL DE PRIMEIRO GRAU</v>
      </c>
      <c r="C16" s="47" t="str">
        <f>CONCATENATE('[1]Access-Jul'!C16,".",'[1]Access-Jul'!D16)</f>
        <v>02.122</v>
      </c>
      <c r="D16" s="47" t="str">
        <f>CONCATENATE('[1]Access-Jul'!E16,".",'[1]Access-Jul'!G16)</f>
        <v>0033.219Z</v>
      </c>
      <c r="E16" s="48" t="str">
        <f>+'[1]Access-Jul'!F16</f>
        <v>PROGRAMA DE GESTAO E MANUTENCAO DO PODER JUDICIARIO</v>
      </c>
      <c r="F16" s="48" t="str">
        <f>+'[1]Access-Jul'!H16</f>
        <v>CONSERVACAO E RECUPERACAO DE ATIVOS DE INFRAESTRUTURA DA UNI</v>
      </c>
      <c r="G16" s="47" t="str">
        <f>IF('[1]Access-Jul'!I16="1","F","S")</f>
        <v>F</v>
      </c>
      <c r="H16" s="47" t="str">
        <f>+'[1]Access-Jul'!J16</f>
        <v>0100</v>
      </c>
      <c r="I16" s="48" t="str">
        <f>+'[1]Access-Jul'!K16</f>
        <v>RECURSOS PRIMARIOS DE LIVRE APLICACAO</v>
      </c>
      <c r="J16" s="47" t="str">
        <f>+'[1]Access-Jul'!L16</f>
        <v>4</v>
      </c>
      <c r="K16" s="52"/>
      <c r="L16" s="52"/>
      <c r="M16" s="52"/>
      <c r="N16" s="50">
        <v>0</v>
      </c>
      <c r="O16" s="52"/>
      <c r="P16" s="52">
        <f>'[1]Access-Jul'!M16</f>
        <v>11154333</v>
      </c>
      <c r="Q16" s="52">
        <f>'[1]Access-Jul'!N16-'[1]Access-Jul'!O16</f>
        <v>0</v>
      </c>
      <c r="R16" s="52">
        <f t="shared" si="0"/>
        <v>11154333</v>
      </c>
      <c r="S16" s="52">
        <f>'[1]Access-Jul'!P16</f>
        <v>1871193.89</v>
      </c>
      <c r="T16" s="53">
        <f t="shared" si="1"/>
        <v>0.16775488861593069</v>
      </c>
      <c r="U16" s="52">
        <f>'[1]Access-Jul'!Q16</f>
        <v>669976.21</v>
      </c>
      <c r="V16" s="53">
        <f t="shared" si="2"/>
        <v>6.0064210921441916E-2</v>
      </c>
      <c r="W16" s="52">
        <f>'[1]Access-Jul'!R16</f>
        <v>558410.79</v>
      </c>
      <c r="X16" s="53">
        <f t="shared" si="3"/>
        <v>5.0062230525124186E-2</v>
      </c>
    </row>
    <row r="17" spans="1:24" ht="30.75" customHeight="1" x14ac:dyDescent="0.2">
      <c r="A17" s="47" t="str">
        <f>+'[1]Access-Jul'!A17</f>
        <v>12101</v>
      </c>
      <c r="B17" s="48" t="str">
        <f>+'[1]Access-Jul'!B17</f>
        <v>JUSTICA FEDERAL DE PRIMEIRO GRAU</v>
      </c>
      <c r="C17" s="47" t="str">
        <f>CONCATENATE('[1]Access-Jul'!C17,".",'[1]Access-Jul'!D17)</f>
        <v>02.131</v>
      </c>
      <c r="D17" s="47" t="str">
        <f>CONCATENATE('[1]Access-Jul'!E17,".",'[1]Access-Jul'!G17)</f>
        <v>0033.219I</v>
      </c>
      <c r="E17" s="48" t="str">
        <f>+'[1]Access-Jul'!F17</f>
        <v>PROGRAMA DE GESTAO E MANUTENCAO DO PODER JUDICIARIO</v>
      </c>
      <c r="F17" s="48" t="str">
        <f>+'[1]Access-Jul'!H17</f>
        <v>PUBLICIDADE INSTITUCIONAL E DE UTILIDADE PUBLICA</v>
      </c>
      <c r="G17" s="47" t="str">
        <f>IF('[1]Access-Jul'!I17="1","F","S")</f>
        <v>F</v>
      </c>
      <c r="H17" s="47" t="str">
        <f>+'[1]Access-Jul'!J17</f>
        <v>0100</v>
      </c>
      <c r="I17" s="48" t="str">
        <f>+'[1]Access-Jul'!K17</f>
        <v>RECURSOS PRIMARIOS DE LIVRE APLICACAO</v>
      </c>
      <c r="J17" s="47" t="str">
        <f>+'[1]Access-Jul'!L17</f>
        <v>3</v>
      </c>
      <c r="K17" s="52"/>
      <c r="L17" s="52"/>
      <c r="M17" s="52"/>
      <c r="N17" s="50">
        <v>0</v>
      </c>
      <c r="O17" s="52"/>
      <c r="P17" s="52">
        <f>'[1]Access-Jul'!M17</f>
        <v>40300</v>
      </c>
      <c r="Q17" s="52">
        <f>'[1]Access-Jul'!N17-'[1]Access-Jul'!O17</f>
        <v>0</v>
      </c>
      <c r="R17" s="52">
        <f t="shared" si="0"/>
        <v>40300</v>
      </c>
      <c r="S17" s="52">
        <f>'[1]Access-Jul'!P17</f>
        <v>0</v>
      </c>
      <c r="T17" s="53">
        <f t="shared" si="1"/>
        <v>0</v>
      </c>
      <c r="U17" s="52">
        <f>'[1]Access-Jul'!Q17</f>
        <v>0</v>
      </c>
      <c r="V17" s="53">
        <f t="shared" si="2"/>
        <v>0</v>
      </c>
      <c r="W17" s="52">
        <f>'[1]Access-Jul'!R17</f>
        <v>0</v>
      </c>
      <c r="X17" s="53">
        <f t="shared" si="3"/>
        <v>0</v>
      </c>
    </row>
    <row r="18" spans="1:24" ht="30.75" customHeight="1" x14ac:dyDescent="0.2">
      <c r="A18" s="47" t="str">
        <f>+'[1]Access-Jul'!A18</f>
        <v>12101</v>
      </c>
      <c r="B18" s="48" t="str">
        <f>+'[1]Access-Jul'!B18</f>
        <v>JUSTICA FEDERAL DE PRIMEIRO GRAU</v>
      </c>
      <c r="C18" s="47" t="str">
        <f>CONCATENATE('[1]Access-Jul'!C18,".",'[1]Access-Jul'!D18)</f>
        <v>02.301</v>
      </c>
      <c r="D18" s="47" t="str">
        <f>CONCATENATE('[1]Access-Jul'!E18,".",'[1]Access-Jul'!G18)</f>
        <v>0033.2004</v>
      </c>
      <c r="E18" s="48" t="str">
        <f>+'[1]Access-Jul'!F18</f>
        <v>PROGRAMA DE GESTAO E MANUTENCAO DO PODER JUDICIARIO</v>
      </c>
      <c r="F18" s="48" t="str">
        <f>+'[1]Access-Jul'!H18</f>
        <v>ASSISTENCIA MEDICA E ODONTOLOGICA AOS SERVIDORES CIVIS, EMPR</v>
      </c>
      <c r="G18" s="47" t="str">
        <f>IF('[1]Access-Jul'!I18="1","F","S")</f>
        <v>S</v>
      </c>
      <c r="H18" s="47" t="str">
        <f>+'[1]Access-Jul'!J18</f>
        <v>0100</v>
      </c>
      <c r="I18" s="48" t="str">
        <f>+'[1]Access-Jul'!K18</f>
        <v>RECURSOS PRIMARIOS DE LIVRE APLICACAO</v>
      </c>
      <c r="J18" s="47" t="str">
        <f>+'[1]Access-Jul'!L18</f>
        <v>3</v>
      </c>
      <c r="K18" s="52"/>
      <c r="L18" s="52"/>
      <c r="M18" s="52"/>
      <c r="N18" s="50">
        <v>0</v>
      </c>
      <c r="O18" s="52"/>
      <c r="P18" s="52">
        <f>'[1]Access-Jul'!M18</f>
        <v>16282959</v>
      </c>
      <c r="Q18" s="52">
        <f>'[1]Access-Jul'!N18-'[1]Access-Jul'!O18</f>
        <v>0</v>
      </c>
      <c r="R18" s="52">
        <f t="shared" si="0"/>
        <v>16282959</v>
      </c>
      <c r="S18" s="52">
        <f>'[1]Access-Jul'!P18</f>
        <v>2811946.97</v>
      </c>
      <c r="T18" s="53">
        <f t="shared" si="1"/>
        <v>0.17269262730441071</v>
      </c>
      <c r="U18" s="52">
        <f>'[1]Access-Jul'!Q18</f>
        <v>0</v>
      </c>
      <c r="V18" s="53">
        <f t="shared" si="2"/>
        <v>0</v>
      </c>
      <c r="W18" s="52">
        <f>'[1]Access-Jul'!R18</f>
        <v>0</v>
      </c>
      <c r="X18" s="53">
        <f t="shared" si="3"/>
        <v>0</v>
      </c>
    </row>
    <row r="19" spans="1:24" ht="30.75" customHeight="1" x14ac:dyDescent="0.2">
      <c r="A19" s="47" t="str">
        <f>+'[1]Access-Jul'!A19</f>
        <v>12101</v>
      </c>
      <c r="B19" s="48" t="str">
        <f>+'[1]Access-Jul'!B19</f>
        <v>JUSTICA FEDERAL DE PRIMEIRO GRAU</v>
      </c>
      <c r="C19" s="47" t="str">
        <f>CONCATENATE('[1]Access-Jul'!C19,".",'[1]Access-Jul'!D19)</f>
        <v>02.301</v>
      </c>
      <c r="D19" s="47" t="str">
        <f>CONCATENATE('[1]Access-Jul'!E19,".",'[1]Access-Jul'!G19)</f>
        <v>0033.2004</v>
      </c>
      <c r="E19" s="48" t="str">
        <f>+'[1]Access-Jul'!F19</f>
        <v>PROGRAMA DE GESTAO E MANUTENCAO DO PODER JUDICIARIO</v>
      </c>
      <c r="F19" s="48" t="str">
        <f>+'[1]Access-Jul'!H19</f>
        <v>ASSISTENCIA MEDICA E ODONTOLOGICA AOS SERVIDORES CIVIS, EMPR</v>
      </c>
      <c r="G19" s="47" t="str">
        <f>IF('[1]Access-Jul'!I19="1","F","S")</f>
        <v>S</v>
      </c>
      <c r="H19" s="47" t="str">
        <f>+'[1]Access-Jul'!J19</f>
        <v>0151</v>
      </c>
      <c r="I19" s="48" t="str">
        <f>+'[1]Access-Jul'!K19</f>
        <v>RECURSOS LIVRES DA SEGURIDADE SOCIAL</v>
      </c>
      <c r="J19" s="47" t="str">
        <f>+'[1]Access-Jul'!L19</f>
        <v>3</v>
      </c>
      <c r="K19" s="52"/>
      <c r="L19" s="52"/>
      <c r="M19" s="52"/>
      <c r="N19" s="50">
        <v>0</v>
      </c>
      <c r="O19" s="52"/>
      <c r="P19" s="52">
        <f>'[1]Access-Jul'!M19</f>
        <v>0</v>
      </c>
      <c r="Q19" s="52">
        <f>'[1]Access-Jul'!N19-'[1]Access-Jul'!O19</f>
        <v>0</v>
      </c>
      <c r="R19" s="52">
        <f t="shared" si="0"/>
        <v>0</v>
      </c>
      <c r="S19" s="52">
        <f>'[1]Access-Jul'!P19</f>
        <v>0</v>
      </c>
      <c r="T19" s="53">
        <f t="shared" si="1"/>
        <v>0</v>
      </c>
      <c r="U19" s="52">
        <f>'[1]Access-Jul'!Q19</f>
        <v>0</v>
      </c>
      <c r="V19" s="53">
        <f t="shared" si="2"/>
        <v>0</v>
      </c>
      <c r="W19" s="52">
        <f>'[1]Access-Jul'!R19</f>
        <v>0</v>
      </c>
      <c r="X19" s="53">
        <f t="shared" si="3"/>
        <v>0</v>
      </c>
    </row>
    <row r="20" spans="1:24" ht="30.75" customHeight="1" x14ac:dyDescent="0.2">
      <c r="A20" s="47" t="str">
        <f>+'[1]Access-Jul'!A20</f>
        <v>12101</v>
      </c>
      <c r="B20" s="48" t="str">
        <f>+'[1]Access-Jul'!B20</f>
        <v>JUSTICA FEDERAL DE PRIMEIRO GRAU</v>
      </c>
      <c r="C20" s="47" t="str">
        <f>CONCATENATE('[1]Access-Jul'!C20,".",'[1]Access-Jul'!D20)</f>
        <v>02.301</v>
      </c>
      <c r="D20" s="47" t="str">
        <f>CONCATENATE('[1]Access-Jul'!E20,".",'[1]Access-Jul'!G20)</f>
        <v>0033.2004</v>
      </c>
      <c r="E20" s="48" t="str">
        <f>+'[1]Access-Jul'!F20</f>
        <v>PROGRAMA DE GESTAO E MANUTENCAO DO PODER JUDICIARIO</v>
      </c>
      <c r="F20" s="48" t="str">
        <f>+'[1]Access-Jul'!H20</f>
        <v>ASSISTENCIA MEDICA E ODONTOLOGICA AOS SERVIDORES CIVIS, EMPR</v>
      </c>
      <c r="G20" s="47" t="str">
        <f>IF('[1]Access-Jul'!I20="1","F","S")</f>
        <v>S</v>
      </c>
      <c r="H20" s="47" t="str">
        <f>+'[1]Access-Jul'!J20</f>
        <v>0188</v>
      </c>
      <c r="I20" s="48" t="str">
        <f>+'[1]Access-Jul'!K20</f>
        <v>RECURSOS FINANCEIROS DE LIVRE APLICACAO</v>
      </c>
      <c r="J20" s="47" t="str">
        <f>+'[1]Access-Jul'!L20</f>
        <v>3</v>
      </c>
      <c r="K20" s="52"/>
      <c r="L20" s="52"/>
      <c r="M20" s="52"/>
      <c r="N20" s="50">
        <v>0</v>
      </c>
      <c r="O20" s="52"/>
      <c r="P20" s="52">
        <f>'[1]Access-Jul'!M20</f>
        <v>44740742</v>
      </c>
      <c r="Q20" s="52">
        <f>'[1]Access-Jul'!N20-'[1]Access-Jul'!O20</f>
        <v>0</v>
      </c>
      <c r="R20" s="52">
        <f t="shared" si="0"/>
        <v>44740742</v>
      </c>
      <c r="S20" s="52">
        <f>'[1]Access-Jul'!P20</f>
        <v>44464517</v>
      </c>
      <c r="T20" s="53">
        <f t="shared" si="1"/>
        <v>0.99382609702807345</v>
      </c>
      <c r="U20" s="52">
        <f>'[1]Access-Jul'!Q20</f>
        <v>18831236.859999999</v>
      </c>
      <c r="V20" s="53">
        <f t="shared" si="2"/>
        <v>0.42089683850124793</v>
      </c>
      <c r="W20" s="52">
        <f>'[1]Access-Jul'!R20</f>
        <v>16185243.199999999</v>
      </c>
      <c r="X20" s="53">
        <f t="shared" si="3"/>
        <v>0.36175625339427764</v>
      </c>
    </row>
    <row r="21" spans="1:24" ht="30.75" customHeight="1" x14ac:dyDescent="0.2">
      <c r="A21" s="47" t="str">
        <f>+'[1]Access-Jul'!A21</f>
        <v>12101</v>
      </c>
      <c r="B21" s="48" t="str">
        <f>+'[1]Access-Jul'!B21</f>
        <v>JUSTICA FEDERAL DE PRIMEIRO GRAU</v>
      </c>
      <c r="C21" s="47" t="str">
        <f>CONCATENATE('[1]Access-Jul'!C21,".",'[1]Access-Jul'!D21)</f>
        <v>02.301</v>
      </c>
      <c r="D21" s="47" t="str">
        <f>CONCATENATE('[1]Access-Jul'!E21,".",'[1]Access-Jul'!G21)</f>
        <v>0033.212B</v>
      </c>
      <c r="E21" s="48" t="str">
        <f>+'[1]Access-Jul'!F21</f>
        <v>PROGRAMA DE GESTAO E MANUTENCAO DO PODER JUDICIARIO</v>
      </c>
      <c r="F21" s="48" t="str">
        <f>+'[1]Access-Jul'!H21</f>
        <v>BENEFICIOS OBRIGATORIOS AOS SERVIDORES CIVIS, EMPREGADOS, MI</v>
      </c>
      <c r="G21" s="47" t="str">
        <f>IF('[1]Access-Jul'!I21="1","F","S")</f>
        <v>F</v>
      </c>
      <c r="H21" s="47" t="str">
        <f>+'[1]Access-Jul'!J21</f>
        <v>0100</v>
      </c>
      <c r="I21" s="48" t="str">
        <f>+'[1]Access-Jul'!K21</f>
        <v>RECURSOS PRIMARIOS DE LIVRE APLICACAO</v>
      </c>
      <c r="J21" s="47" t="str">
        <f>+'[1]Access-Jul'!L21</f>
        <v>3</v>
      </c>
      <c r="K21" s="52"/>
      <c r="L21" s="52"/>
      <c r="M21" s="52"/>
      <c r="N21" s="50">
        <v>0</v>
      </c>
      <c r="O21" s="52"/>
      <c r="P21" s="52">
        <f>'[1]Access-Jul'!M21</f>
        <v>55984676.399999999</v>
      </c>
      <c r="Q21" s="52">
        <f>'[1]Access-Jul'!N21-'[1]Access-Jul'!O21</f>
        <v>0</v>
      </c>
      <c r="R21" s="52">
        <f t="shared" si="0"/>
        <v>55984676.399999999</v>
      </c>
      <c r="S21" s="52">
        <f>'[1]Access-Jul'!P21</f>
        <v>54840027.789999999</v>
      </c>
      <c r="T21" s="53">
        <f t="shared" si="1"/>
        <v>0.97955425156302234</v>
      </c>
      <c r="U21" s="52">
        <f>'[1]Access-Jul'!Q21</f>
        <v>31729060.550000001</v>
      </c>
      <c r="V21" s="53">
        <f t="shared" si="2"/>
        <v>0.56674544875997535</v>
      </c>
      <c r="W21" s="52">
        <f>'[1]Access-Jul'!R21</f>
        <v>31729060.550000001</v>
      </c>
      <c r="X21" s="53">
        <f t="shared" si="3"/>
        <v>0.56674544875997535</v>
      </c>
    </row>
    <row r="22" spans="1:24" ht="30.75" customHeight="1" x14ac:dyDescent="0.2">
      <c r="A22" s="47" t="str">
        <f>+'[1]Access-Jul'!A22</f>
        <v>12101</v>
      </c>
      <c r="B22" s="48" t="str">
        <f>+'[1]Access-Jul'!B22</f>
        <v>JUSTICA FEDERAL DE PRIMEIRO GRAU</v>
      </c>
      <c r="C22" s="47" t="str">
        <f>CONCATENATE('[1]Access-Jul'!C22,".",'[1]Access-Jul'!D22)</f>
        <v>02.846</v>
      </c>
      <c r="D22" s="47" t="str">
        <f>CONCATENATE('[1]Access-Jul'!E22,".",'[1]Access-Jul'!G22)</f>
        <v>0033.09HB</v>
      </c>
      <c r="E22" s="48" t="str">
        <f>+'[1]Access-Jul'!F22</f>
        <v>PROGRAMA DE GESTAO E MANUTENCAO DO PODER JUDICIARIO</v>
      </c>
      <c r="F22" s="48" t="str">
        <f>+'[1]Access-Jul'!H22</f>
        <v>CONTRIBUICAO DA UNIAO, DE SUAS AUTARQUIAS E FUNDACOES PARA O</v>
      </c>
      <c r="G22" s="47" t="str">
        <f>IF('[1]Access-Jul'!I22="1","F","S")</f>
        <v>F</v>
      </c>
      <c r="H22" s="47" t="str">
        <f>+'[1]Access-Jul'!J22</f>
        <v>0100</v>
      </c>
      <c r="I22" s="48" t="str">
        <f>+'[1]Access-Jul'!K22</f>
        <v>RECURSOS PRIMARIOS DE LIVRE APLICACAO</v>
      </c>
      <c r="J22" s="47" t="str">
        <f>+'[1]Access-Jul'!L22</f>
        <v>1</v>
      </c>
      <c r="K22" s="52"/>
      <c r="L22" s="52"/>
      <c r="M22" s="52"/>
      <c r="N22" s="50">
        <v>0</v>
      </c>
      <c r="O22" s="52"/>
      <c r="P22" s="52">
        <f>'[1]Access-Jul'!M22</f>
        <v>127549142.84</v>
      </c>
      <c r="Q22" s="52">
        <f>'[1]Access-Jul'!N22-'[1]Access-Jul'!O22</f>
        <v>0</v>
      </c>
      <c r="R22" s="52">
        <f t="shared" si="0"/>
        <v>127549142.84</v>
      </c>
      <c r="S22" s="52">
        <f>'[1]Access-Jul'!P22</f>
        <v>127549142.84</v>
      </c>
      <c r="T22" s="53">
        <f t="shared" si="1"/>
        <v>1</v>
      </c>
      <c r="U22" s="52">
        <f>'[1]Access-Jul'!Q22</f>
        <v>127549142.84</v>
      </c>
      <c r="V22" s="53">
        <f t="shared" si="2"/>
        <v>1</v>
      </c>
      <c r="W22" s="52">
        <f>'[1]Access-Jul'!R22</f>
        <v>127549142.84</v>
      </c>
      <c r="X22" s="53">
        <f t="shared" si="3"/>
        <v>1</v>
      </c>
    </row>
    <row r="23" spans="1:24" ht="30.75" customHeight="1" x14ac:dyDescent="0.2">
      <c r="A23" s="47" t="str">
        <f>+'[1]Access-Jul'!A23</f>
        <v>12101</v>
      </c>
      <c r="B23" s="48" t="str">
        <f>+'[1]Access-Jul'!B23</f>
        <v>JUSTICA FEDERAL DE PRIMEIRO GRAU</v>
      </c>
      <c r="C23" s="47" t="str">
        <f>CONCATENATE('[1]Access-Jul'!C23,".",'[1]Access-Jul'!D23)</f>
        <v>09.272</v>
      </c>
      <c r="D23" s="47" t="str">
        <f>CONCATENATE('[1]Access-Jul'!E23,".",'[1]Access-Jul'!G23)</f>
        <v>0033.0181</v>
      </c>
      <c r="E23" s="48" t="str">
        <f>+'[1]Access-Jul'!F23</f>
        <v>PROGRAMA DE GESTAO E MANUTENCAO DO PODER JUDICIARIO</v>
      </c>
      <c r="F23" s="48" t="str">
        <f>+'[1]Access-Jul'!H23</f>
        <v>APOSENTADORIAS E PENSOES CIVIS DA UNIAO</v>
      </c>
      <c r="G23" s="47" t="str">
        <f>IF('[1]Access-Jul'!I23="1","F","S")</f>
        <v>S</v>
      </c>
      <c r="H23" s="47" t="str">
        <f>+'[1]Access-Jul'!J23</f>
        <v>0156</v>
      </c>
      <c r="I23" s="48" t="str">
        <f>+'[1]Access-Jul'!K23</f>
        <v>CONTRIB.DO SERV.PARA O PLANO SEG.SOC.SERV.PUB</v>
      </c>
      <c r="J23" s="47" t="str">
        <f>+'[1]Access-Jul'!L23</f>
        <v>1</v>
      </c>
      <c r="K23" s="52"/>
      <c r="L23" s="52"/>
      <c r="M23" s="52"/>
      <c r="N23" s="50">
        <v>0</v>
      </c>
      <c r="O23" s="52"/>
      <c r="P23" s="52">
        <f>'[1]Access-Jul'!M23</f>
        <v>160855030.34999999</v>
      </c>
      <c r="Q23" s="52">
        <f>'[1]Access-Jul'!N23-'[1]Access-Jul'!O23</f>
        <v>0</v>
      </c>
      <c r="R23" s="52">
        <f t="shared" si="0"/>
        <v>160855030.34999999</v>
      </c>
      <c r="S23" s="52">
        <f>'[1]Access-Jul'!P23</f>
        <v>160855030.34999999</v>
      </c>
      <c r="T23" s="53">
        <f t="shared" si="1"/>
        <v>1</v>
      </c>
      <c r="U23" s="52">
        <f>'[1]Access-Jul'!Q23</f>
        <v>160832215.5</v>
      </c>
      <c r="V23" s="53">
        <f t="shared" si="2"/>
        <v>0.99985816514441384</v>
      </c>
      <c r="W23" s="52">
        <f>'[1]Access-Jul'!R23</f>
        <v>158259675.93000001</v>
      </c>
      <c r="X23" s="53">
        <f t="shared" si="3"/>
        <v>0.98386525796331747</v>
      </c>
    </row>
    <row r="24" spans="1:24" ht="30.75" customHeight="1" x14ac:dyDescent="0.2">
      <c r="A24" s="47" t="str">
        <f>+'[1]Access-Jul'!A24</f>
        <v>40201</v>
      </c>
      <c r="B24" s="48" t="str">
        <f>+'[1]Access-Jul'!B24</f>
        <v>INSTITUTO NACIONAL DO SEGURO SOCIAL - INSS</v>
      </c>
      <c r="C24" s="47" t="str">
        <f>CONCATENATE('[1]Access-Jul'!C24,".",'[1]Access-Jul'!D24)</f>
        <v>28.846</v>
      </c>
      <c r="D24" s="47" t="str">
        <f>CONCATENATE('[1]Access-Jul'!E24,".",'[1]Access-Jul'!G24)</f>
        <v>0901.00SA</v>
      </c>
      <c r="E24" s="48" t="str">
        <f>+'[1]Access-Jul'!F24</f>
        <v>OPERACOES ESPECIAIS: CUMPRIMENTO DE SENTENCAS JUDICIAIS</v>
      </c>
      <c r="F24" s="48" t="str">
        <f>+'[1]Access-Jul'!H24</f>
        <v>PAGAMENTO DE HONORARIOS PERICIAIS NAS ACOES EM QUE O INSS FI</v>
      </c>
      <c r="G24" s="47" t="str">
        <f>IF('[1]Access-Jul'!I24="1","F","S")</f>
        <v>S</v>
      </c>
      <c r="H24" s="47" t="str">
        <f>+'[1]Access-Jul'!J24</f>
        <v>0300</v>
      </c>
      <c r="I24" s="48" t="str">
        <f>+'[1]Access-Jul'!K24</f>
        <v>RECURSOS PRIMARIOS DE LIVRE APLICACAO</v>
      </c>
      <c r="J24" s="47" t="str">
        <f>+'[1]Access-Jul'!L24</f>
        <v>3</v>
      </c>
      <c r="K24" s="52"/>
      <c r="L24" s="52"/>
      <c r="M24" s="52"/>
      <c r="N24" s="50">
        <v>0</v>
      </c>
      <c r="O24" s="52"/>
      <c r="P24" s="52">
        <f>'[1]Access-Jul'!M24</f>
        <v>5051432</v>
      </c>
      <c r="Q24" s="52">
        <f>'[1]Access-Jul'!N24-'[1]Access-Jul'!O24</f>
        <v>0</v>
      </c>
      <c r="R24" s="52">
        <f t="shared" si="0"/>
        <v>5051432</v>
      </c>
      <c r="S24" s="52">
        <f>'[1]Access-Jul'!P24</f>
        <v>3755753.8</v>
      </c>
      <c r="T24" s="53">
        <f t="shared" si="1"/>
        <v>0.74350279287140753</v>
      </c>
      <c r="U24" s="52">
        <f>'[1]Access-Jul'!Q24</f>
        <v>3755753.76</v>
      </c>
      <c r="V24" s="53">
        <f t="shared" si="2"/>
        <v>0.74350278495286082</v>
      </c>
      <c r="W24" s="52">
        <f>'[1]Access-Jul'!R24</f>
        <v>3708641.3</v>
      </c>
      <c r="X24" s="53">
        <f t="shared" si="3"/>
        <v>0.7341762296315183</v>
      </c>
    </row>
    <row r="25" spans="1:24" ht="30.75" customHeight="1" thickBot="1" x14ac:dyDescent="0.25">
      <c r="A25" s="47" t="str">
        <f>+'[1]Access-Jul'!A25</f>
        <v>63101</v>
      </c>
      <c r="B25" s="48" t="str">
        <f>+'[1]Access-Jul'!B25</f>
        <v>ADVOCACIA-GERAL DA UNIAO - AGU</v>
      </c>
      <c r="C25" s="47" t="str">
        <f>CONCATENATE('[1]Access-Jul'!C25,".",'[1]Access-Jul'!D25)</f>
        <v>03.092</v>
      </c>
      <c r="D25" s="47" t="str">
        <f>CONCATENATE('[1]Access-Jul'!E25,".",'[1]Access-Jul'!G25)</f>
        <v>4005.2674</v>
      </c>
      <c r="E25" s="48" t="str">
        <f>+'[1]Access-Jul'!F25</f>
        <v>PROTECAO JURIDICA DA UNIAO</v>
      </c>
      <c r="F25" s="48" t="str">
        <f>+'[1]Access-Jul'!H25</f>
        <v>REPRESENTACAO JUDICIAL E EXTRAJUDICIAL DA UNIAO E SUAS AUTAR</v>
      </c>
      <c r="G25" s="47" t="str">
        <f>IF('[1]Access-Jul'!I25="1","F","S")</f>
        <v>F</v>
      </c>
      <c r="H25" s="47" t="str">
        <f>+'[1]Access-Jul'!J25</f>
        <v>0100</v>
      </c>
      <c r="I25" s="48" t="str">
        <f>+'[1]Access-Jul'!K25</f>
        <v>RECURSOS PRIMARIOS DE LIVRE APLICACAO</v>
      </c>
      <c r="J25" s="47" t="str">
        <f>+'[1]Access-Jul'!L25</f>
        <v>3</v>
      </c>
      <c r="K25" s="52"/>
      <c r="L25" s="52"/>
      <c r="M25" s="52"/>
      <c r="N25" s="50">
        <v>0</v>
      </c>
      <c r="O25" s="52"/>
      <c r="P25" s="52">
        <f>'[1]Access-Jul'!M25</f>
        <v>0</v>
      </c>
      <c r="Q25" s="52">
        <f>'[1]Access-Jul'!N25-'[1]Access-Jul'!O25</f>
        <v>51441.84</v>
      </c>
      <c r="R25" s="52">
        <f t="shared" si="0"/>
        <v>51441.84</v>
      </c>
      <c r="S25" s="52">
        <f>'[1]Access-Jul'!P25</f>
        <v>0</v>
      </c>
      <c r="T25" s="53">
        <f t="shared" si="1"/>
        <v>0</v>
      </c>
      <c r="U25" s="52">
        <f>'[1]Access-Jul'!Q25</f>
        <v>0</v>
      </c>
      <c r="V25" s="53">
        <f t="shared" si="2"/>
        <v>0</v>
      </c>
      <c r="W25" s="52">
        <f>'[1]Access-Jul'!R25</f>
        <v>0</v>
      </c>
      <c r="X25" s="53">
        <f t="shared" si="3"/>
        <v>0</v>
      </c>
    </row>
    <row r="26" spans="1:24" ht="30.75" customHeight="1" thickBot="1" x14ac:dyDescent="0.25">
      <c r="A26" s="14" t="s">
        <v>48</v>
      </c>
      <c r="B26" s="54"/>
      <c r="C26" s="54"/>
      <c r="D26" s="54"/>
      <c r="E26" s="54"/>
      <c r="F26" s="54"/>
      <c r="G26" s="54"/>
      <c r="H26" s="54"/>
      <c r="I26" s="54"/>
      <c r="J26" s="15"/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6">
        <f>SUM(P10:P25)</f>
        <v>1257244695.2199998</v>
      </c>
      <c r="Q26" s="56">
        <f>SUM(Q10:Q25)</f>
        <v>-275389.03000000003</v>
      </c>
      <c r="R26" s="56">
        <f>SUM(R10:R25)</f>
        <v>1256969306.1899998</v>
      </c>
      <c r="S26" s="56">
        <f>SUM(S10:S25)</f>
        <v>1169349361.3599999</v>
      </c>
      <c r="T26" s="57">
        <f t="shared" si="1"/>
        <v>0.93029269338677423</v>
      </c>
      <c r="U26" s="56">
        <f>SUM(U10:U25)</f>
        <v>1037857023.73</v>
      </c>
      <c r="V26" s="57">
        <f t="shared" si="2"/>
        <v>0.82568207403237937</v>
      </c>
      <c r="W26" s="56">
        <f>SUM(W10:W25)</f>
        <v>1024983576.54</v>
      </c>
      <c r="X26" s="57">
        <f t="shared" si="3"/>
        <v>0.81544041806941814</v>
      </c>
    </row>
    <row r="27" spans="1:24" ht="12.75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4" ht="12.75" x14ac:dyDescent="0.2">
      <c r="A28" s="2" t="s">
        <v>50</v>
      </c>
      <c r="B28" s="58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2022-08-22T16:59:37Z</dcterms:created>
  <dcterms:modified xsi:type="dcterms:W3CDTF">2022-08-22T17:00:05Z</dcterms:modified>
</cp:coreProperties>
</file>