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9 - Setembro\Publicacao internet TRF\Anexo II\090017\"/>
    </mc:Choice>
  </mc:AlternateContent>
  <bookViews>
    <workbookView xWindow="0" yWindow="0" windowWidth="23040" windowHeight="8676"/>
  </bookViews>
  <sheets>
    <sheet name="Set" sheetId="1" r:id="rId1"/>
  </sheets>
  <externalReferences>
    <externalReference r:id="rId2"/>
  </externalReferences>
  <definedNames>
    <definedName name="_xlnm.Print_Area" localSheetId="0">Set!$A$1:$X$31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  <c r="U28" i="1"/>
  <c r="S28" i="1"/>
  <c r="Q28" i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R26" i="1" s="1"/>
  <c r="V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R25" i="1" s="1"/>
  <c r="P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R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R11" i="1" s="1"/>
  <c r="V11" i="1" s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15" i="1" l="1"/>
  <c r="T15" i="1" s="1"/>
  <c r="R20" i="1"/>
  <c r="V20" i="1" s="1"/>
  <c r="R21" i="1"/>
  <c r="X21" i="1" s="1"/>
  <c r="S29" i="1"/>
  <c r="W29" i="1"/>
  <c r="R12" i="1"/>
  <c r="R29" i="1" s="1"/>
  <c r="R13" i="1"/>
  <c r="V13" i="1" s="1"/>
  <c r="R23" i="1"/>
  <c r="R28" i="1"/>
  <c r="V15" i="1"/>
  <c r="X15" i="1"/>
  <c r="V19" i="1"/>
  <c r="X19" i="1"/>
  <c r="T19" i="1"/>
  <c r="T24" i="1"/>
  <c r="V24" i="1"/>
  <c r="X24" i="1"/>
  <c r="X25" i="1"/>
  <c r="T25" i="1"/>
  <c r="V25" i="1"/>
  <c r="V12" i="1"/>
  <c r="T13" i="1"/>
  <c r="V23" i="1"/>
  <c r="X23" i="1"/>
  <c r="T23" i="1"/>
  <c r="X28" i="1"/>
  <c r="V28" i="1"/>
  <c r="T28" i="1"/>
  <c r="T20" i="1"/>
  <c r="X20" i="1"/>
  <c r="T16" i="1"/>
  <c r="V16" i="1"/>
  <c r="X16" i="1"/>
  <c r="X17" i="1"/>
  <c r="T17" i="1"/>
  <c r="V17" i="1"/>
  <c r="V27" i="1"/>
  <c r="X27" i="1"/>
  <c r="T27" i="1"/>
  <c r="V10" i="1"/>
  <c r="P29" i="1"/>
  <c r="V14" i="1"/>
  <c r="V18" i="1"/>
  <c r="V22" i="1"/>
  <c r="T11" i="1"/>
  <c r="X11" i="1"/>
  <c r="T10" i="1"/>
  <c r="X10" i="1"/>
  <c r="T14" i="1"/>
  <c r="T18" i="1"/>
  <c r="T22" i="1"/>
  <c r="T26" i="1"/>
  <c r="X26" i="1"/>
  <c r="Q29" i="1"/>
  <c r="U29" i="1"/>
  <c r="X29" i="1" l="1"/>
  <c r="T29" i="1"/>
  <c r="V29" i="1"/>
  <c r="X13" i="1"/>
  <c r="V21" i="1"/>
  <c r="T12" i="1"/>
  <c r="T21" i="1"/>
  <c r="X1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<sst xmlns="http://schemas.openxmlformats.org/spreadsheetml/2006/main" count="55" uniqueCount="51">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</sst>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8717130</v>
          </cell>
          <cell r="P10">
            <v>8585525.5999999996</v>
          </cell>
          <cell r="Q10">
            <v>8561026.6899999995</v>
          </cell>
          <cell r="R10">
            <v>8561026.6899999995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0127</v>
          </cell>
          <cell r="K11" t="str">
            <v>CUSTAS JUDICIAIS</v>
          </cell>
          <cell r="L11" t="str">
            <v>3</v>
          </cell>
          <cell r="M11">
            <v>360360</v>
          </cell>
          <cell r="P11">
            <v>356324.91</v>
          </cell>
          <cell r="Q11">
            <v>356324.4</v>
          </cell>
          <cell r="R11">
            <v>350375.19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4</v>
          </cell>
          <cell r="M12">
            <v>19469676</v>
          </cell>
          <cell r="P12">
            <v>14631289.710000001</v>
          </cell>
          <cell r="Q12">
            <v>588718.56000000006</v>
          </cell>
          <cell r="R12">
            <v>588718.56000000006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3</v>
          </cell>
          <cell r="M13">
            <v>127377674</v>
          </cell>
          <cell r="O13">
            <v>326830.87</v>
          </cell>
          <cell r="P13">
            <v>118792264.27</v>
          </cell>
          <cell r="Q13">
            <v>67665581.489999995</v>
          </cell>
          <cell r="R13">
            <v>63319896.700000003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0127</v>
          </cell>
          <cell r="K14" t="str">
            <v>CUSTAS JUDICIAIS</v>
          </cell>
          <cell r="L14" t="str">
            <v>3</v>
          </cell>
          <cell r="M14">
            <v>18419563</v>
          </cell>
          <cell r="P14">
            <v>18235893.18</v>
          </cell>
          <cell r="Q14">
            <v>12330071.17</v>
          </cell>
          <cell r="R14">
            <v>12330071.17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M15">
            <v>800175989.63999999</v>
          </cell>
          <cell r="P15">
            <v>800168468.87</v>
          </cell>
          <cell r="Q15">
            <v>800008432.53999996</v>
          </cell>
          <cell r="R15">
            <v>798873024.80999994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186000</v>
          </cell>
          <cell r="P16">
            <v>125999.96</v>
          </cell>
          <cell r="Q16">
            <v>72783.88</v>
          </cell>
          <cell r="R16">
            <v>72783.88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8390510</v>
          </cell>
          <cell r="P17">
            <v>1868991.59</v>
          </cell>
          <cell r="Q17">
            <v>799213.03</v>
          </cell>
          <cell r="R17">
            <v>772096.76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131</v>
          </cell>
          <cell r="E18" t="str">
            <v>0033</v>
          </cell>
          <cell r="F18" t="str">
            <v>PROGRAMA DE GESTAO E MANUTENCAO DO PODER JUDICIARIO</v>
          </cell>
          <cell r="G18" t="str">
            <v>219I</v>
          </cell>
          <cell r="H18" t="str">
            <v>PUBLICIDADE INSTITUCIONAL E DE UTILIDADE PUBLICA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40300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16282959</v>
          </cell>
          <cell r="P19">
            <v>2811946.97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3</v>
          </cell>
          <cell r="M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0188</v>
          </cell>
          <cell r="K21" t="str">
            <v>RECURSOS FINANCEIROS DE LIVRE APLICACAO</v>
          </cell>
          <cell r="L21" t="str">
            <v>3</v>
          </cell>
          <cell r="M21">
            <v>44740742</v>
          </cell>
          <cell r="P21">
            <v>44464517</v>
          </cell>
          <cell r="Q21">
            <v>28983386.949999999</v>
          </cell>
          <cell r="R21">
            <v>27383938.760000002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56029317.789999999</v>
          </cell>
          <cell r="P22">
            <v>54667513.259999998</v>
          </cell>
          <cell r="Q22">
            <v>40686335.189999998</v>
          </cell>
          <cell r="R22">
            <v>40661460.82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1</v>
          </cell>
          <cell r="M23">
            <v>163865398.66999999</v>
          </cell>
          <cell r="P23">
            <v>163865398.66999999</v>
          </cell>
          <cell r="Q23">
            <v>163865398.66999999</v>
          </cell>
          <cell r="R23">
            <v>163865398.66999999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0156</v>
          </cell>
          <cell r="K24" t="str">
            <v>CONTRIB.DO SERV.PARA O PLANO SEG.SOC.SERV.PUB</v>
          </cell>
          <cell r="L24" t="str">
            <v>1</v>
          </cell>
          <cell r="M24">
            <v>173418274.56</v>
          </cell>
          <cell r="P24">
            <v>173418274.56</v>
          </cell>
          <cell r="Q24">
            <v>173418274.56</v>
          </cell>
          <cell r="R24">
            <v>173418274.56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0169</v>
          </cell>
          <cell r="K25" t="str">
            <v>CONTR.PATRONAL PARA O PLANO SEG.SOC.SERV.PUB.</v>
          </cell>
          <cell r="L25" t="str">
            <v>1</v>
          </cell>
          <cell r="M25">
            <v>31092575.02</v>
          </cell>
          <cell r="P25">
            <v>31092575.02</v>
          </cell>
          <cell r="Q25">
            <v>31075246.690000001</v>
          </cell>
          <cell r="R25">
            <v>30494296.41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00S6</v>
          </cell>
          <cell r="H26" t="str">
            <v>BENEFICIO ESPECIAL E DEMAIS COMPLEMENTACOES DE APOSENTADORIA</v>
          </cell>
          <cell r="I26" t="str">
            <v>2</v>
          </cell>
          <cell r="J26" t="str">
            <v>0100</v>
          </cell>
          <cell r="K26" t="str">
            <v>RECURSOS PRIMARIOS DE LIVRE APLICACAO</v>
          </cell>
          <cell r="L26" t="str">
            <v>1</v>
          </cell>
          <cell r="M26">
            <v>118025.14</v>
          </cell>
          <cell r="P26">
            <v>118025.14</v>
          </cell>
          <cell r="Q26">
            <v>118025.14</v>
          </cell>
          <cell r="R26">
            <v>118025.14</v>
          </cell>
        </row>
        <row r="27">
          <cell r="A27" t="str">
            <v>40201</v>
          </cell>
          <cell r="B27" t="str">
            <v>INSTITUTO NACIONAL DO SEGURO SOCIAL - INSS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00SA</v>
          </cell>
          <cell r="H27" t="str">
            <v>PAGAMENTO DE HONORARIOS PERICIAIS NAS ACOES EM QUE O INSS FI</v>
          </cell>
          <cell r="I27" t="str">
            <v>2</v>
          </cell>
          <cell r="J27" t="str">
            <v>0300</v>
          </cell>
          <cell r="K27" t="str">
            <v>RECURSOS PRIMARIOS DE LIVRE APLICACAO</v>
          </cell>
          <cell r="L27" t="str">
            <v>3</v>
          </cell>
          <cell r="M27">
            <v>11246790</v>
          </cell>
          <cell r="P27">
            <v>10341099.109999999</v>
          </cell>
          <cell r="Q27">
            <v>10332128.800000001</v>
          </cell>
          <cell r="R27">
            <v>10266429.17</v>
          </cell>
        </row>
        <row r="28">
          <cell r="A28" t="str">
            <v>63101</v>
          </cell>
          <cell r="B28" t="str">
            <v>ADVOCACIA-GERAL DA UNIAO - AGU</v>
          </cell>
          <cell r="C28" t="str">
            <v>03</v>
          </cell>
          <cell r="D28" t="str">
            <v>092</v>
          </cell>
          <cell r="E28" t="str">
            <v>4005</v>
          </cell>
          <cell r="F28" t="str">
            <v>PROTECAO JURIDICA DA UNIAO</v>
          </cell>
          <cell r="G28" t="str">
            <v>2674</v>
          </cell>
          <cell r="H28" t="str">
            <v>REPRESENTACAO JUDICIAL E EXTRAJUDICIAL DA UNIAO E SUAS AUTAR</v>
          </cell>
          <cell r="I28" t="str">
            <v>1</v>
          </cell>
          <cell r="J28" t="str">
            <v>0100</v>
          </cell>
          <cell r="K28" t="str">
            <v>RECURSOS PRIMARIOS DE LIVRE APLICACAO</v>
          </cell>
          <cell r="L28" t="str">
            <v>3</v>
          </cell>
          <cell r="N28">
            <v>73221.52</v>
          </cell>
          <cell r="P28">
            <v>64647.88</v>
          </cell>
          <cell r="Q28">
            <v>18035.54</v>
          </cell>
          <cell r="R28">
            <v>18035.54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zoomScaleNormal="80" zoomScaleSheetLayoutView="100" workbookViewId="0"/>
  </sheetViews>
  <sheetFormatPr defaultRowHeight="25.5" customHeight="1" x14ac:dyDescent="0.25"/>
  <cols>
    <col min="1" max="1" width="15.88671875" customWidth="1"/>
    <col min="2" max="2" width="36.109375" customWidth="1"/>
    <col min="3" max="3" width="12.33203125" customWidth="1"/>
    <col min="4" max="4" width="18.44140625" customWidth="1"/>
    <col min="5" max="5" width="48.88671875" customWidth="1"/>
    <col min="6" max="6" width="66.44140625" customWidth="1"/>
    <col min="7" max="7" width="8.33203125" customWidth="1"/>
    <col min="9" max="9" width="33.109375" customWidth="1"/>
    <col min="10" max="10" width="6.33203125" customWidth="1"/>
    <col min="11" max="11" width="9.88671875" customWidth="1"/>
    <col min="12" max="12" width="14" customWidth="1"/>
    <col min="13" max="15" width="14.109375" customWidth="1"/>
    <col min="16" max="16" width="16.5546875" customWidth="1"/>
    <col min="17" max="17" width="17.5546875" customWidth="1"/>
    <col min="18" max="19" width="16.88671875" customWidth="1"/>
    <col min="20" max="20" width="12" customWidth="1"/>
    <col min="21" max="21" width="16.5546875" customWidth="1"/>
    <col min="23" max="23" width="19.6640625" customWidth="1"/>
  </cols>
  <sheetData>
    <row r="1" spans="1:24" ht="13.2" x14ac:dyDescent="0.2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3.2" x14ac:dyDescent="0.2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3.2" x14ac:dyDescent="0.2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3.2" x14ac:dyDescent="0.25">
      <c r="A4" s="6" t="s">
        <v>5</v>
      </c>
      <c r="B4" s="7">
        <v>44805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3.2" x14ac:dyDescent="0.2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8" thickBot="1" x14ac:dyDescent="0.3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3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5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3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5">
      <c r="A10" s="37" t="str">
        <f>+'[1]Access-Set'!A10</f>
        <v>12101</v>
      </c>
      <c r="B10" s="38" t="str">
        <f>+'[1]Access-Set'!B10</f>
        <v>JUSTICA FEDERAL DE PRIMEIRO GRAU</v>
      </c>
      <c r="C10" s="39" t="str">
        <f>CONCATENATE('[1]Access-Set'!C10,".",'[1]Access-Set'!D10)</f>
        <v>02.061</v>
      </c>
      <c r="D10" s="39" t="str">
        <f>CONCATENATE('[1]Access-Set'!E10,".",'[1]Access-Set'!G10)</f>
        <v>0033.4224</v>
      </c>
      <c r="E10" s="38" t="str">
        <f>+'[1]Access-Set'!F10</f>
        <v>PROGRAMA DE GESTAO E MANUTENCAO DO PODER JUDICIARIO</v>
      </c>
      <c r="F10" s="40" t="str">
        <f>+'[1]Access-Set'!H10</f>
        <v>ASSISTENCIA JURIDICA A PESSOAS CARENTES</v>
      </c>
      <c r="G10" s="37" t="str">
        <f>IF('[1]Access-Set'!I10="1","F","S")</f>
        <v>F</v>
      </c>
      <c r="H10" s="37" t="str">
        <f>+'[1]Access-Set'!J10</f>
        <v>0100</v>
      </c>
      <c r="I10" s="41" t="str">
        <f>+'[1]Access-Set'!K10</f>
        <v>RECURSOS PRIMARIOS DE LIVRE APLICACAO</v>
      </c>
      <c r="J10" s="37" t="str">
        <f>+'[1]Access-Set'!L10</f>
        <v>3</v>
      </c>
      <c r="K10" s="42"/>
      <c r="L10" s="43"/>
      <c r="M10" s="43"/>
      <c r="N10" s="44">
        <f>K10+L10-M10</f>
        <v>0</v>
      </c>
      <c r="O10" s="42"/>
      <c r="P10" s="45">
        <f>'[1]Access-Set'!M10</f>
        <v>8717130</v>
      </c>
      <c r="Q10" s="45">
        <f>'[1]Access-Set'!N10-'[1]Access-Set'!O10</f>
        <v>0</v>
      </c>
      <c r="R10" s="45">
        <f>N10-O10+P10+Q10</f>
        <v>8717130</v>
      </c>
      <c r="S10" s="45">
        <f>'[1]Access-Set'!P10</f>
        <v>8585525.5999999996</v>
      </c>
      <c r="T10" s="46">
        <f>IF(R10&gt;0,S10/R10,0)</f>
        <v>0.98490278337021464</v>
      </c>
      <c r="U10" s="45">
        <f>'[1]Access-Set'!Q10</f>
        <v>8561026.6899999995</v>
      </c>
      <c r="V10" s="46">
        <f>IF(R10&gt;0,U10/R10,0)</f>
        <v>0.98209235034925479</v>
      </c>
      <c r="W10" s="45">
        <f>'[1]Access-Set'!R10</f>
        <v>8561026.6899999995</v>
      </c>
      <c r="X10" s="46">
        <f>IF(R10&gt;0,W10/R10,0)</f>
        <v>0.98209235034925479</v>
      </c>
    </row>
    <row r="11" spans="1:24" ht="30.75" customHeight="1" x14ac:dyDescent="0.25">
      <c r="A11" s="47" t="str">
        <f>+'[1]Access-Set'!A11</f>
        <v>12101</v>
      </c>
      <c r="B11" s="48" t="str">
        <f>+'[1]Access-Set'!B11</f>
        <v>JUSTICA FEDERAL DE PRIMEIRO GRAU</v>
      </c>
      <c r="C11" s="47" t="str">
        <f>CONCATENATE('[1]Access-Set'!C11,".",'[1]Access-Set'!D11)</f>
        <v>02.061</v>
      </c>
      <c r="D11" s="47" t="str">
        <f>CONCATENATE('[1]Access-Set'!E11,".",'[1]Access-Set'!G11)</f>
        <v>0033.4224</v>
      </c>
      <c r="E11" s="48" t="str">
        <f>+'[1]Access-Set'!F11</f>
        <v>PROGRAMA DE GESTAO E MANUTENCAO DO PODER JUDICIARIO</v>
      </c>
      <c r="F11" s="49" t="str">
        <f>+'[1]Access-Set'!H11</f>
        <v>ASSISTENCIA JURIDICA A PESSOAS CARENTES</v>
      </c>
      <c r="G11" s="47" t="str">
        <f>IF('[1]Access-Set'!I11="1","F","S")</f>
        <v>F</v>
      </c>
      <c r="H11" s="47" t="str">
        <f>+'[1]Access-Set'!J11</f>
        <v>0127</v>
      </c>
      <c r="I11" s="48" t="str">
        <f>+'[1]Access-Set'!K11</f>
        <v>CUSTAS JUDICIAIS</v>
      </c>
      <c r="J11" s="47" t="str">
        <f>+'[1]Access-Set'!L11</f>
        <v>3</v>
      </c>
      <c r="K11" s="50"/>
      <c r="L11" s="50"/>
      <c r="M11" s="50"/>
      <c r="N11" s="51">
        <v>0</v>
      </c>
      <c r="O11" s="50"/>
      <c r="P11" s="52">
        <f>'[1]Access-Set'!M11</f>
        <v>360360</v>
      </c>
      <c r="Q11" s="52">
        <f>'[1]Access-Set'!N11-'[1]Access-Set'!O11</f>
        <v>0</v>
      </c>
      <c r="R11" s="52">
        <f t="shared" ref="R11:R28" si="0">N11-O11+P11+Q11</f>
        <v>360360</v>
      </c>
      <c r="S11" s="52">
        <f>'[1]Access-Set'!P11</f>
        <v>356324.91</v>
      </c>
      <c r="T11" s="53">
        <f t="shared" ref="T11:T29" si="1">IF(R11&gt;0,S11/R11,0)</f>
        <v>0.98880261405261394</v>
      </c>
      <c r="U11" s="52">
        <f>'[1]Access-Set'!Q11</f>
        <v>356324.4</v>
      </c>
      <c r="V11" s="53">
        <f t="shared" ref="V11:V29" si="2">IF(R11&gt;0,U11/R11,0)</f>
        <v>0.98880119880119888</v>
      </c>
      <c r="W11" s="52">
        <f>'[1]Access-Set'!R11</f>
        <v>350375.19</v>
      </c>
      <c r="X11" s="53">
        <f t="shared" ref="X11:X29" si="3">IF(R11&gt;0,W11/R11,0)</f>
        <v>0.97229212454212455</v>
      </c>
    </row>
    <row r="12" spans="1:24" ht="30.75" customHeight="1" x14ac:dyDescent="0.25">
      <c r="A12" s="47" t="str">
        <f>+'[1]Access-Set'!A12</f>
        <v>12101</v>
      </c>
      <c r="B12" s="48" t="str">
        <f>+'[1]Access-Set'!B12</f>
        <v>JUSTICA FEDERAL DE PRIMEIRO GRAU</v>
      </c>
      <c r="C12" s="47" t="str">
        <f>CONCATENATE('[1]Access-Set'!C12,".",'[1]Access-Set'!D12)</f>
        <v>02.061</v>
      </c>
      <c r="D12" s="47" t="str">
        <f>CONCATENATE('[1]Access-Set'!E12,".",'[1]Access-Set'!G12)</f>
        <v>0033.4257</v>
      </c>
      <c r="E12" s="48" t="str">
        <f>+'[1]Access-Set'!F12</f>
        <v>PROGRAMA DE GESTAO E MANUTENCAO DO PODER JUDICIARIO</v>
      </c>
      <c r="F12" s="48" t="str">
        <f>+'[1]Access-Set'!H12</f>
        <v>JULGAMENTO DE CAUSAS NA JUSTICA FEDERAL</v>
      </c>
      <c r="G12" s="47" t="str">
        <f>IF('[1]Access-Set'!I12="1","F","S")</f>
        <v>F</v>
      </c>
      <c r="H12" s="47" t="str">
        <f>+'[1]Access-Set'!J12</f>
        <v>0100</v>
      </c>
      <c r="I12" s="48" t="str">
        <f>+'[1]Access-Set'!K12</f>
        <v>RECURSOS PRIMARIOS DE LIVRE APLICACAO</v>
      </c>
      <c r="J12" s="47" t="str">
        <f>+'[1]Access-Set'!L12</f>
        <v>4</v>
      </c>
      <c r="K12" s="52"/>
      <c r="L12" s="52"/>
      <c r="M12" s="52"/>
      <c r="N12" s="50">
        <v>0</v>
      </c>
      <c r="O12" s="52"/>
      <c r="P12" s="52">
        <f>'[1]Access-Set'!M12</f>
        <v>19469676</v>
      </c>
      <c r="Q12" s="52">
        <f>'[1]Access-Set'!N12-'[1]Access-Set'!O12</f>
        <v>0</v>
      </c>
      <c r="R12" s="52">
        <f t="shared" si="0"/>
        <v>19469676</v>
      </c>
      <c r="S12" s="52">
        <f>'[1]Access-Set'!P12</f>
        <v>14631289.710000001</v>
      </c>
      <c r="T12" s="53">
        <f t="shared" si="1"/>
        <v>0.75149117581617697</v>
      </c>
      <c r="U12" s="52">
        <f>'[1]Access-Set'!Q12</f>
        <v>588718.56000000006</v>
      </c>
      <c r="V12" s="53">
        <f t="shared" si="2"/>
        <v>3.0237717361090141E-2</v>
      </c>
      <c r="W12" s="52">
        <f>'[1]Access-Set'!R12</f>
        <v>588718.56000000006</v>
      </c>
      <c r="X12" s="53">
        <f t="shared" si="3"/>
        <v>3.0237717361090141E-2</v>
      </c>
    </row>
    <row r="13" spans="1:24" ht="30.75" customHeight="1" x14ac:dyDescent="0.25">
      <c r="A13" s="47" t="str">
        <f>+'[1]Access-Set'!A13</f>
        <v>12101</v>
      </c>
      <c r="B13" s="48" t="str">
        <f>+'[1]Access-Set'!B13</f>
        <v>JUSTICA FEDERAL DE PRIMEIRO GRAU</v>
      </c>
      <c r="C13" s="47" t="str">
        <f>CONCATENATE('[1]Access-Set'!C13,".",'[1]Access-Set'!D13)</f>
        <v>02.061</v>
      </c>
      <c r="D13" s="47" t="str">
        <f>CONCATENATE('[1]Access-Set'!E13,".",'[1]Access-Set'!G13)</f>
        <v>0033.4257</v>
      </c>
      <c r="E13" s="48" t="str">
        <f>+'[1]Access-Set'!F13</f>
        <v>PROGRAMA DE GESTAO E MANUTENCAO DO PODER JUDICIARIO</v>
      </c>
      <c r="F13" s="48" t="str">
        <f>+'[1]Access-Set'!H13</f>
        <v>JULGAMENTO DE CAUSAS NA JUSTICA FEDERAL</v>
      </c>
      <c r="G13" s="47" t="str">
        <f>IF('[1]Access-Set'!I13="1","F","S")</f>
        <v>F</v>
      </c>
      <c r="H13" s="47" t="str">
        <f>+'[1]Access-Set'!J13</f>
        <v>0100</v>
      </c>
      <c r="I13" s="48" t="str">
        <f>+'[1]Access-Set'!K13</f>
        <v>RECURSOS PRIMARIOS DE LIVRE APLICACAO</v>
      </c>
      <c r="J13" s="47" t="str">
        <f>+'[1]Access-Set'!L13</f>
        <v>3</v>
      </c>
      <c r="K13" s="52"/>
      <c r="L13" s="52"/>
      <c r="M13" s="52"/>
      <c r="N13" s="50">
        <v>0</v>
      </c>
      <c r="O13" s="52"/>
      <c r="P13" s="52">
        <f>'[1]Access-Set'!M13</f>
        <v>127377674</v>
      </c>
      <c r="Q13" s="52">
        <f>'[1]Access-Set'!N13-'[1]Access-Set'!O13</f>
        <v>-326830.87</v>
      </c>
      <c r="R13" s="52">
        <f t="shared" si="0"/>
        <v>127050843.13</v>
      </c>
      <c r="S13" s="52">
        <f>'[1]Access-Set'!P13</f>
        <v>118792264.27</v>
      </c>
      <c r="T13" s="53">
        <f t="shared" si="1"/>
        <v>0.93499784293796684</v>
      </c>
      <c r="U13" s="52">
        <f>'[1]Access-Set'!Q13</f>
        <v>67665581.489999995</v>
      </c>
      <c r="V13" s="53">
        <f t="shared" si="2"/>
        <v>0.53258663872670042</v>
      </c>
      <c r="W13" s="52">
        <f>'[1]Access-Set'!R13</f>
        <v>63319896.700000003</v>
      </c>
      <c r="X13" s="53">
        <f t="shared" si="3"/>
        <v>0.49838234158910932</v>
      </c>
    </row>
    <row r="14" spans="1:24" ht="30.75" customHeight="1" x14ac:dyDescent="0.25">
      <c r="A14" s="47" t="str">
        <f>+'[1]Access-Set'!A14</f>
        <v>12101</v>
      </c>
      <c r="B14" s="48" t="str">
        <f>+'[1]Access-Set'!B14</f>
        <v>JUSTICA FEDERAL DE PRIMEIRO GRAU</v>
      </c>
      <c r="C14" s="47" t="str">
        <f>CONCATENATE('[1]Access-Set'!C14,".",'[1]Access-Set'!D14)</f>
        <v>02.061</v>
      </c>
      <c r="D14" s="47" t="str">
        <f>CONCATENATE('[1]Access-Set'!E14,".",'[1]Access-Set'!G14)</f>
        <v>0033.4257</v>
      </c>
      <c r="E14" s="48" t="str">
        <f>+'[1]Access-Set'!F14</f>
        <v>PROGRAMA DE GESTAO E MANUTENCAO DO PODER JUDICIARIO</v>
      </c>
      <c r="F14" s="48" t="str">
        <f>+'[1]Access-Set'!H14</f>
        <v>JULGAMENTO DE CAUSAS NA JUSTICA FEDERAL</v>
      </c>
      <c r="G14" s="47" t="str">
        <f>IF('[1]Access-Set'!I14="1","F","S")</f>
        <v>F</v>
      </c>
      <c r="H14" s="47" t="str">
        <f>+'[1]Access-Set'!J14</f>
        <v>0127</v>
      </c>
      <c r="I14" s="48" t="str">
        <f>+'[1]Access-Set'!K14</f>
        <v>CUSTAS JUDICIAIS</v>
      </c>
      <c r="J14" s="47" t="str">
        <f>+'[1]Access-Set'!L14</f>
        <v>3</v>
      </c>
      <c r="K14" s="52"/>
      <c r="L14" s="52"/>
      <c r="M14" s="52"/>
      <c r="N14" s="50">
        <v>0</v>
      </c>
      <c r="O14" s="52"/>
      <c r="P14" s="52">
        <f>'[1]Access-Set'!M14</f>
        <v>18419563</v>
      </c>
      <c r="Q14" s="52">
        <f>'[1]Access-Set'!N14-'[1]Access-Set'!O14</f>
        <v>0</v>
      </c>
      <c r="R14" s="52">
        <f t="shared" si="0"/>
        <v>18419563</v>
      </c>
      <c r="S14" s="52">
        <f>'[1]Access-Set'!P14</f>
        <v>18235893.18</v>
      </c>
      <c r="T14" s="53">
        <f t="shared" si="1"/>
        <v>0.99002854627984382</v>
      </c>
      <c r="U14" s="52">
        <f>'[1]Access-Set'!Q14</f>
        <v>12330071.17</v>
      </c>
      <c r="V14" s="53">
        <f t="shared" si="2"/>
        <v>0.66940085223520229</v>
      </c>
      <c r="W14" s="52">
        <f>'[1]Access-Set'!R14</f>
        <v>12330071.17</v>
      </c>
      <c r="X14" s="53">
        <f t="shared" si="3"/>
        <v>0.66940085223520229</v>
      </c>
    </row>
    <row r="15" spans="1:24" ht="30.75" customHeight="1" x14ac:dyDescent="0.25">
      <c r="A15" s="47" t="str">
        <f>+'[1]Access-Set'!A15</f>
        <v>12101</v>
      </c>
      <c r="B15" s="48" t="str">
        <f>+'[1]Access-Set'!B15</f>
        <v>JUSTICA FEDERAL DE PRIMEIRO GRAU</v>
      </c>
      <c r="C15" s="47" t="str">
        <f>CONCATENATE('[1]Access-Set'!C15,".",'[1]Access-Set'!D15)</f>
        <v>02.122</v>
      </c>
      <c r="D15" s="47" t="str">
        <f>CONCATENATE('[1]Access-Set'!E15,".",'[1]Access-Set'!G15)</f>
        <v>0033.20TP</v>
      </c>
      <c r="E15" s="48" t="str">
        <f>+'[1]Access-Set'!F15</f>
        <v>PROGRAMA DE GESTAO E MANUTENCAO DO PODER JUDICIARIO</v>
      </c>
      <c r="F15" s="48" t="str">
        <f>+'[1]Access-Set'!H15</f>
        <v>ATIVOS CIVIS DA UNIAO</v>
      </c>
      <c r="G15" s="47" t="str">
        <f>IF('[1]Access-Set'!I15="1","F","S")</f>
        <v>F</v>
      </c>
      <c r="H15" s="47" t="str">
        <f>+'[1]Access-Set'!J15</f>
        <v>0100</v>
      </c>
      <c r="I15" s="48" t="str">
        <f>+'[1]Access-Set'!K15</f>
        <v>RECURSOS PRIMARIOS DE LIVRE APLICACAO</v>
      </c>
      <c r="J15" s="47" t="str">
        <f>+'[1]Access-Set'!L15</f>
        <v>1</v>
      </c>
      <c r="K15" s="50"/>
      <c r="L15" s="50"/>
      <c r="M15" s="50"/>
      <c r="N15" s="50">
        <v>0</v>
      </c>
      <c r="O15" s="50"/>
      <c r="P15" s="52">
        <f>'[1]Access-Set'!M15</f>
        <v>800175989.63999999</v>
      </c>
      <c r="Q15" s="52">
        <f>'[1]Access-Set'!N15-'[1]Access-Set'!O15</f>
        <v>0</v>
      </c>
      <c r="R15" s="52">
        <f t="shared" si="0"/>
        <v>800175989.63999999</v>
      </c>
      <c r="S15" s="52">
        <f>'[1]Access-Set'!P15</f>
        <v>800168468.87</v>
      </c>
      <c r="T15" s="53">
        <f t="shared" si="1"/>
        <v>0.99999060110513516</v>
      </c>
      <c r="U15" s="52">
        <f>'[1]Access-Set'!Q15</f>
        <v>800008432.53999996</v>
      </c>
      <c r="V15" s="53">
        <f t="shared" si="2"/>
        <v>0.99979059969035633</v>
      </c>
      <c r="W15" s="52">
        <f>'[1]Access-Set'!R15</f>
        <v>798873024.80999994</v>
      </c>
      <c r="X15" s="53">
        <f t="shared" si="3"/>
        <v>0.99837165217793367</v>
      </c>
    </row>
    <row r="16" spans="1:24" ht="30.75" customHeight="1" x14ac:dyDescent="0.25">
      <c r="A16" s="47" t="str">
        <f>+'[1]Access-Set'!A16</f>
        <v>12101</v>
      </c>
      <c r="B16" s="48" t="str">
        <f>+'[1]Access-Set'!B16</f>
        <v>JUSTICA FEDERAL DE PRIMEIRO GRAU</v>
      </c>
      <c r="C16" s="47" t="str">
        <f>CONCATENATE('[1]Access-Set'!C16,".",'[1]Access-Set'!D16)</f>
        <v>02.122</v>
      </c>
      <c r="D16" s="47" t="str">
        <f>CONCATENATE('[1]Access-Set'!E16,".",'[1]Access-Set'!G16)</f>
        <v>0033.216H</v>
      </c>
      <c r="E16" s="48" t="str">
        <f>+'[1]Access-Set'!F16</f>
        <v>PROGRAMA DE GESTAO E MANUTENCAO DO PODER JUDICIARIO</v>
      </c>
      <c r="F16" s="48" t="str">
        <f>+'[1]Access-Set'!H16</f>
        <v>AJUDA DE CUSTO PARA MORADIA OU AUXILIO-MORADIA A AGENTES PUB</v>
      </c>
      <c r="G16" s="47" t="str">
        <f>IF('[1]Access-Set'!I16="1","F","S")</f>
        <v>F</v>
      </c>
      <c r="H16" s="47" t="str">
        <f>+'[1]Access-Set'!J16</f>
        <v>0100</v>
      </c>
      <c r="I16" s="48" t="str">
        <f>+'[1]Access-Set'!K16</f>
        <v>RECURSOS PRIMARIOS DE LIVRE APLICACAO</v>
      </c>
      <c r="J16" s="47" t="str">
        <f>+'[1]Access-Set'!L16</f>
        <v>3</v>
      </c>
      <c r="K16" s="52"/>
      <c r="L16" s="52"/>
      <c r="M16" s="52"/>
      <c r="N16" s="50">
        <v>0</v>
      </c>
      <c r="O16" s="52"/>
      <c r="P16" s="52">
        <f>'[1]Access-Set'!M16</f>
        <v>186000</v>
      </c>
      <c r="Q16" s="52">
        <f>'[1]Access-Set'!N16-'[1]Access-Set'!O16</f>
        <v>0</v>
      </c>
      <c r="R16" s="52">
        <f t="shared" si="0"/>
        <v>186000</v>
      </c>
      <c r="S16" s="52">
        <f>'[1]Access-Set'!P16</f>
        <v>125999.96</v>
      </c>
      <c r="T16" s="53">
        <f t="shared" si="1"/>
        <v>0.67741913978494628</v>
      </c>
      <c r="U16" s="52">
        <f>'[1]Access-Set'!Q16</f>
        <v>72783.88</v>
      </c>
      <c r="V16" s="53">
        <f t="shared" si="2"/>
        <v>0.39131118279569893</v>
      </c>
      <c r="W16" s="52">
        <f>'[1]Access-Set'!R16</f>
        <v>72783.88</v>
      </c>
      <c r="X16" s="53">
        <f t="shared" si="3"/>
        <v>0.39131118279569893</v>
      </c>
    </row>
    <row r="17" spans="1:24" ht="30.75" customHeight="1" x14ac:dyDescent="0.25">
      <c r="A17" s="47" t="str">
        <f>+'[1]Access-Set'!A17</f>
        <v>12101</v>
      </c>
      <c r="B17" s="48" t="str">
        <f>+'[1]Access-Set'!B17</f>
        <v>JUSTICA FEDERAL DE PRIMEIRO GRAU</v>
      </c>
      <c r="C17" s="47" t="str">
        <f>CONCATENATE('[1]Access-Set'!C17,".",'[1]Access-Set'!D17)</f>
        <v>02.122</v>
      </c>
      <c r="D17" s="47" t="str">
        <f>CONCATENATE('[1]Access-Set'!E17,".",'[1]Access-Set'!G17)</f>
        <v>0033.219Z</v>
      </c>
      <c r="E17" s="48" t="str">
        <f>+'[1]Access-Set'!F17</f>
        <v>PROGRAMA DE GESTAO E MANUTENCAO DO PODER JUDICIARIO</v>
      </c>
      <c r="F17" s="48" t="str">
        <f>+'[1]Access-Set'!H17</f>
        <v>CONSERVACAO E RECUPERACAO DE ATIVOS DE INFRAESTRUTURA DA UNI</v>
      </c>
      <c r="G17" s="47" t="str">
        <f>IF('[1]Access-Set'!I17="1","F","S")</f>
        <v>F</v>
      </c>
      <c r="H17" s="47" t="str">
        <f>+'[1]Access-Set'!J17</f>
        <v>0100</v>
      </c>
      <c r="I17" s="48" t="str">
        <f>+'[1]Access-Set'!K17</f>
        <v>RECURSOS PRIMARIOS DE LIVRE APLICACAO</v>
      </c>
      <c r="J17" s="47" t="str">
        <f>+'[1]Access-Set'!L17</f>
        <v>4</v>
      </c>
      <c r="K17" s="52"/>
      <c r="L17" s="52"/>
      <c r="M17" s="52"/>
      <c r="N17" s="50">
        <v>0</v>
      </c>
      <c r="O17" s="52"/>
      <c r="P17" s="52">
        <f>'[1]Access-Set'!M17</f>
        <v>8390510</v>
      </c>
      <c r="Q17" s="52">
        <f>'[1]Access-Set'!N17-'[1]Access-Set'!O17</f>
        <v>0</v>
      </c>
      <c r="R17" s="52">
        <f t="shared" si="0"/>
        <v>8390510</v>
      </c>
      <c r="S17" s="52">
        <f>'[1]Access-Set'!P17</f>
        <v>1868991.59</v>
      </c>
      <c r="T17" s="53">
        <f t="shared" si="1"/>
        <v>0.22275065401268815</v>
      </c>
      <c r="U17" s="52">
        <f>'[1]Access-Set'!Q17</f>
        <v>799213.03</v>
      </c>
      <c r="V17" s="53">
        <f t="shared" si="2"/>
        <v>9.5252020437375087E-2</v>
      </c>
      <c r="W17" s="52">
        <f>'[1]Access-Set'!R17</f>
        <v>772096.76</v>
      </c>
      <c r="X17" s="53">
        <f t="shared" si="3"/>
        <v>9.2020241916164813E-2</v>
      </c>
    </row>
    <row r="18" spans="1:24" ht="30.75" customHeight="1" x14ac:dyDescent="0.25">
      <c r="A18" s="47" t="str">
        <f>+'[1]Access-Set'!A18</f>
        <v>12101</v>
      </c>
      <c r="B18" s="48" t="str">
        <f>+'[1]Access-Set'!B18</f>
        <v>JUSTICA FEDERAL DE PRIMEIRO GRAU</v>
      </c>
      <c r="C18" s="47" t="str">
        <f>CONCATENATE('[1]Access-Set'!C18,".",'[1]Access-Set'!D18)</f>
        <v>02.131</v>
      </c>
      <c r="D18" s="47" t="str">
        <f>CONCATENATE('[1]Access-Set'!E18,".",'[1]Access-Set'!G18)</f>
        <v>0033.219I</v>
      </c>
      <c r="E18" s="48" t="str">
        <f>+'[1]Access-Set'!F18</f>
        <v>PROGRAMA DE GESTAO E MANUTENCAO DO PODER JUDICIARIO</v>
      </c>
      <c r="F18" s="48" t="str">
        <f>+'[1]Access-Set'!H18</f>
        <v>PUBLICIDADE INSTITUCIONAL E DE UTILIDADE PUBLICA</v>
      </c>
      <c r="G18" s="47" t="str">
        <f>IF('[1]Access-Set'!I18="1","F","S")</f>
        <v>F</v>
      </c>
      <c r="H18" s="47" t="str">
        <f>+'[1]Access-Set'!J18</f>
        <v>0100</v>
      </c>
      <c r="I18" s="48" t="str">
        <f>+'[1]Access-Set'!K18</f>
        <v>RECURSOS PRIMARIOS DE LIVRE APLICACAO</v>
      </c>
      <c r="J18" s="47" t="str">
        <f>+'[1]Access-Set'!L18</f>
        <v>3</v>
      </c>
      <c r="K18" s="52"/>
      <c r="L18" s="52"/>
      <c r="M18" s="52"/>
      <c r="N18" s="50">
        <v>0</v>
      </c>
      <c r="O18" s="52"/>
      <c r="P18" s="52">
        <f>'[1]Access-Set'!M18</f>
        <v>40300</v>
      </c>
      <c r="Q18" s="52">
        <f>'[1]Access-Set'!N18-'[1]Access-Set'!O18</f>
        <v>0</v>
      </c>
      <c r="R18" s="52">
        <f t="shared" si="0"/>
        <v>40300</v>
      </c>
      <c r="S18" s="52">
        <f>'[1]Access-Set'!P18</f>
        <v>0</v>
      </c>
      <c r="T18" s="53">
        <f t="shared" si="1"/>
        <v>0</v>
      </c>
      <c r="U18" s="52">
        <f>'[1]Access-Set'!Q18</f>
        <v>0</v>
      </c>
      <c r="V18" s="53">
        <f t="shared" si="2"/>
        <v>0</v>
      </c>
      <c r="W18" s="52">
        <f>'[1]Access-Set'!R18</f>
        <v>0</v>
      </c>
      <c r="X18" s="53">
        <f t="shared" si="3"/>
        <v>0</v>
      </c>
    </row>
    <row r="19" spans="1:24" ht="30.75" customHeight="1" x14ac:dyDescent="0.25">
      <c r="A19" s="47" t="str">
        <f>+'[1]Access-Set'!A19</f>
        <v>12101</v>
      </c>
      <c r="B19" s="48" t="str">
        <f>+'[1]Access-Set'!B19</f>
        <v>JUSTICA FEDERAL DE PRIMEIRO GRAU</v>
      </c>
      <c r="C19" s="47" t="str">
        <f>CONCATENATE('[1]Access-Set'!C19,".",'[1]Access-Set'!D19)</f>
        <v>02.301</v>
      </c>
      <c r="D19" s="47" t="str">
        <f>CONCATENATE('[1]Access-Set'!E19,".",'[1]Access-Set'!G19)</f>
        <v>0033.2004</v>
      </c>
      <c r="E19" s="48" t="str">
        <f>+'[1]Access-Set'!F19</f>
        <v>PROGRAMA DE GESTAO E MANUTENCAO DO PODER JUDICIARIO</v>
      </c>
      <c r="F19" s="48" t="str">
        <f>+'[1]Access-Set'!H19</f>
        <v>ASSISTENCIA MEDICA E ODONTOLOGICA AOS SERVIDORES CIVIS, EMPR</v>
      </c>
      <c r="G19" s="47" t="str">
        <f>IF('[1]Access-Set'!I19="1","F","S")</f>
        <v>S</v>
      </c>
      <c r="H19" s="47" t="str">
        <f>+'[1]Access-Set'!J19</f>
        <v>0100</v>
      </c>
      <c r="I19" s="48" t="str">
        <f>+'[1]Access-Set'!K19</f>
        <v>RECURSOS PRIMARIOS DE LIVRE APLICACAO</v>
      </c>
      <c r="J19" s="47" t="str">
        <f>+'[1]Access-Set'!L19</f>
        <v>3</v>
      </c>
      <c r="K19" s="52"/>
      <c r="L19" s="52"/>
      <c r="M19" s="52"/>
      <c r="N19" s="50">
        <v>0</v>
      </c>
      <c r="O19" s="52"/>
      <c r="P19" s="52">
        <f>'[1]Access-Set'!M19</f>
        <v>16282959</v>
      </c>
      <c r="Q19" s="52">
        <f>'[1]Access-Set'!N19-'[1]Access-Set'!O19</f>
        <v>0</v>
      </c>
      <c r="R19" s="52">
        <f t="shared" si="0"/>
        <v>16282959</v>
      </c>
      <c r="S19" s="52">
        <f>'[1]Access-Set'!P19</f>
        <v>2811946.97</v>
      </c>
      <c r="T19" s="53">
        <f t="shared" si="1"/>
        <v>0.17269262730441071</v>
      </c>
      <c r="U19" s="52">
        <f>'[1]Access-Set'!Q19</f>
        <v>0</v>
      </c>
      <c r="V19" s="53">
        <f t="shared" si="2"/>
        <v>0</v>
      </c>
      <c r="W19" s="52">
        <f>'[1]Access-Set'!R19</f>
        <v>0</v>
      </c>
      <c r="X19" s="53">
        <f t="shared" si="3"/>
        <v>0</v>
      </c>
    </row>
    <row r="20" spans="1:24" ht="30.75" customHeight="1" x14ac:dyDescent="0.25">
      <c r="A20" s="47" t="str">
        <f>+'[1]Access-Set'!A20</f>
        <v>12101</v>
      </c>
      <c r="B20" s="48" t="str">
        <f>+'[1]Access-Set'!B20</f>
        <v>JUSTICA FEDERAL DE PRIMEIRO GRAU</v>
      </c>
      <c r="C20" s="47" t="str">
        <f>CONCATENATE('[1]Access-Set'!C20,".",'[1]Access-Set'!D20)</f>
        <v>02.301</v>
      </c>
      <c r="D20" s="47" t="str">
        <f>CONCATENATE('[1]Access-Set'!E20,".",'[1]Access-Set'!G20)</f>
        <v>0033.2004</v>
      </c>
      <c r="E20" s="48" t="str">
        <f>+'[1]Access-Set'!F20</f>
        <v>PROGRAMA DE GESTAO E MANUTENCAO DO PODER JUDICIARIO</v>
      </c>
      <c r="F20" s="48" t="str">
        <f>+'[1]Access-Set'!H20</f>
        <v>ASSISTENCIA MEDICA E ODONTOLOGICA AOS SERVIDORES CIVIS, EMPR</v>
      </c>
      <c r="G20" s="47" t="str">
        <f>IF('[1]Access-Set'!I20="1","F","S")</f>
        <v>S</v>
      </c>
      <c r="H20" s="47" t="str">
        <f>+'[1]Access-Set'!J20</f>
        <v>0151</v>
      </c>
      <c r="I20" s="48" t="str">
        <f>+'[1]Access-Set'!K20</f>
        <v>RECURSOS LIVRES DA SEGURIDADE SOCIAL</v>
      </c>
      <c r="J20" s="47" t="str">
        <f>+'[1]Access-Set'!L20</f>
        <v>3</v>
      </c>
      <c r="K20" s="52"/>
      <c r="L20" s="52"/>
      <c r="M20" s="52"/>
      <c r="N20" s="50">
        <v>0</v>
      </c>
      <c r="O20" s="52"/>
      <c r="P20" s="52">
        <f>'[1]Access-Set'!M20</f>
        <v>0</v>
      </c>
      <c r="Q20" s="52">
        <f>'[1]Access-Set'!N20-'[1]Access-Set'!O20</f>
        <v>0</v>
      </c>
      <c r="R20" s="52">
        <f t="shared" si="0"/>
        <v>0</v>
      </c>
      <c r="S20" s="52">
        <f>'[1]Access-Set'!P20</f>
        <v>0</v>
      </c>
      <c r="T20" s="53">
        <f t="shared" si="1"/>
        <v>0</v>
      </c>
      <c r="U20" s="52">
        <f>'[1]Access-Set'!Q20</f>
        <v>0</v>
      </c>
      <c r="V20" s="53">
        <f t="shared" si="2"/>
        <v>0</v>
      </c>
      <c r="W20" s="52">
        <f>'[1]Access-Set'!R20</f>
        <v>0</v>
      </c>
      <c r="X20" s="53">
        <f t="shared" si="3"/>
        <v>0</v>
      </c>
    </row>
    <row r="21" spans="1:24" ht="30.75" customHeight="1" x14ac:dyDescent="0.25">
      <c r="A21" s="47" t="str">
        <f>+'[1]Access-Set'!A21</f>
        <v>12101</v>
      </c>
      <c r="B21" s="48" t="str">
        <f>+'[1]Access-Set'!B21</f>
        <v>JUSTICA FEDERAL DE PRIMEIRO GRAU</v>
      </c>
      <c r="C21" s="47" t="str">
        <f>CONCATENATE('[1]Access-Set'!C21,".",'[1]Access-Set'!D21)</f>
        <v>02.301</v>
      </c>
      <c r="D21" s="47" t="str">
        <f>CONCATENATE('[1]Access-Set'!E21,".",'[1]Access-Set'!G21)</f>
        <v>0033.2004</v>
      </c>
      <c r="E21" s="48" t="str">
        <f>+'[1]Access-Set'!F21</f>
        <v>PROGRAMA DE GESTAO E MANUTENCAO DO PODER JUDICIARIO</v>
      </c>
      <c r="F21" s="48" t="str">
        <f>+'[1]Access-Set'!H21</f>
        <v>ASSISTENCIA MEDICA E ODONTOLOGICA AOS SERVIDORES CIVIS, EMPR</v>
      </c>
      <c r="G21" s="47" t="str">
        <f>IF('[1]Access-Set'!I21="1","F","S")</f>
        <v>S</v>
      </c>
      <c r="H21" s="47" t="str">
        <f>+'[1]Access-Set'!J21</f>
        <v>0188</v>
      </c>
      <c r="I21" s="48" t="str">
        <f>+'[1]Access-Set'!K21</f>
        <v>RECURSOS FINANCEIROS DE LIVRE APLICACAO</v>
      </c>
      <c r="J21" s="47" t="str">
        <f>+'[1]Access-Set'!L21</f>
        <v>3</v>
      </c>
      <c r="K21" s="52"/>
      <c r="L21" s="52"/>
      <c r="M21" s="52"/>
      <c r="N21" s="50">
        <v>0</v>
      </c>
      <c r="O21" s="52"/>
      <c r="P21" s="52">
        <f>'[1]Access-Set'!M21</f>
        <v>44740742</v>
      </c>
      <c r="Q21" s="52">
        <f>'[1]Access-Set'!N21-'[1]Access-Set'!O21</f>
        <v>0</v>
      </c>
      <c r="R21" s="52">
        <f t="shared" si="0"/>
        <v>44740742</v>
      </c>
      <c r="S21" s="52">
        <f>'[1]Access-Set'!P21</f>
        <v>44464517</v>
      </c>
      <c r="T21" s="53">
        <f t="shared" si="1"/>
        <v>0.99382609702807345</v>
      </c>
      <c r="U21" s="52">
        <f>'[1]Access-Set'!Q21</f>
        <v>28983386.949999999</v>
      </c>
      <c r="V21" s="53">
        <f t="shared" si="2"/>
        <v>0.64780747154349827</v>
      </c>
      <c r="W21" s="52">
        <f>'[1]Access-Set'!R21</f>
        <v>27383938.760000002</v>
      </c>
      <c r="X21" s="53">
        <f t="shared" si="3"/>
        <v>0.61205821664736815</v>
      </c>
    </row>
    <row r="22" spans="1:24" ht="30.75" customHeight="1" x14ac:dyDescent="0.25">
      <c r="A22" s="47" t="str">
        <f>+'[1]Access-Set'!A22</f>
        <v>12101</v>
      </c>
      <c r="B22" s="48" t="str">
        <f>+'[1]Access-Set'!B22</f>
        <v>JUSTICA FEDERAL DE PRIMEIRO GRAU</v>
      </c>
      <c r="C22" s="47" t="str">
        <f>CONCATENATE('[1]Access-Set'!C22,".",'[1]Access-Set'!D22)</f>
        <v>02.301</v>
      </c>
      <c r="D22" s="47" t="str">
        <f>CONCATENATE('[1]Access-Set'!E22,".",'[1]Access-Set'!G22)</f>
        <v>0033.212B</v>
      </c>
      <c r="E22" s="48" t="str">
        <f>+'[1]Access-Set'!F22</f>
        <v>PROGRAMA DE GESTAO E MANUTENCAO DO PODER JUDICIARIO</v>
      </c>
      <c r="F22" s="48" t="str">
        <f>+'[1]Access-Set'!H22</f>
        <v>BENEFICIOS OBRIGATORIOS AOS SERVIDORES CIVIS, EMPREGADOS, MI</v>
      </c>
      <c r="G22" s="47" t="str">
        <f>IF('[1]Access-Set'!I22="1","F","S")</f>
        <v>F</v>
      </c>
      <c r="H22" s="47" t="str">
        <f>+'[1]Access-Set'!J22</f>
        <v>0100</v>
      </c>
      <c r="I22" s="48" t="str">
        <f>+'[1]Access-Set'!K22</f>
        <v>RECURSOS PRIMARIOS DE LIVRE APLICACAO</v>
      </c>
      <c r="J22" s="47" t="str">
        <f>+'[1]Access-Set'!L22</f>
        <v>3</v>
      </c>
      <c r="K22" s="52"/>
      <c r="L22" s="52"/>
      <c r="M22" s="52"/>
      <c r="N22" s="50">
        <v>0</v>
      </c>
      <c r="O22" s="52"/>
      <c r="P22" s="52">
        <f>'[1]Access-Set'!M22</f>
        <v>56029317.789999999</v>
      </c>
      <c r="Q22" s="52">
        <f>'[1]Access-Set'!N22-'[1]Access-Set'!O22</f>
        <v>0</v>
      </c>
      <c r="R22" s="52">
        <f t="shared" si="0"/>
        <v>56029317.789999999</v>
      </c>
      <c r="S22" s="52">
        <f>'[1]Access-Set'!P22</f>
        <v>54667513.259999998</v>
      </c>
      <c r="T22" s="53">
        <f t="shared" si="1"/>
        <v>0.97569478652044106</v>
      </c>
      <c r="U22" s="52">
        <f>'[1]Access-Set'!Q22</f>
        <v>40686335.189999998</v>
      </c>
      <c r="V22" s="53">
        <f t="shared" si="2"/>
        <v>0.72616153104868986</v>
      </c>
      <c r="W22" s="52">
        <f>'[1]Access-Set'!R22</f>
        <v>40661460.82</v>
      </c>
      <c r="X22" s="53">
        <f t="shared" si="3"/>
        <v>0.72571757829357642</v>
      </c>
    </row>
    <row r="23" spans="1:24" ht="30.75" customHeight="1" x14ac:dyDescent="0.25">
      <c r="A23" s="47" t="str">
        <f>+'[1]Access-Set'!A23</f>
        <v>12101</v>
      </c>
      <c r="B23" s="48" t="str">
        <f>+'[1]Access-Set'!B23</f>
        <v>JUSTICA FEDERAL DE PRIMEIRO GRAU</v>
      </c>
      <c r="C23" s="47" t="str">
        <f>CONCATENATE('[1]Access-Set'!C23,".",'[1]Access-Set'!D23)</f>
        <v>02.846</v>
      </c>
      <c r="D23" s="47" t="str">
        <f>CONCATENATE('[1]Access-Set'!E23,".",'[1]Access-Set'!G23)</f>
        <v>0033.09HB</v>
      </c>
      <c r="E23" s="48" t="str">
        <f>+'[1]Access-Set'!F23</f>
        <v>PROGRAMA DE GESTAO E MANUTENCAO DO PODER JUDICIARIO</v>
      </c>
      <c r="F23" s="48" t="str">
        <f>+'[1]Access-Set'!H23</f>
        <v>CONTRIBUICAO DA UNIAO, DE SUAS AUTARQUIAS E FUNDACOES PARA O</v>
      </c>
      <c r="G23" s="47" t="str">
        <f>IF('[1]Access-Set'!I23="1","F","S")</f>
        <v>F</v>
      </c>
      <c r="H23" s="47" t="str">
        <f>+'[1]Access-Set'!J23</f>
        <v>0100</v>
      </c>
      <c r="I23" s="48" t="str">
        <f>+'[1]Access-Set'!K23</f>
        <v>RECURSOS PRIMARIOS DE LIVRE APLICACAO</v>
      </c>
      <c r="J23" s="47" t="str">
        <f>+'[1]Access-Set'!L23</f>
        <v>1</v>
      </c>
      <c r="K23" s="52"/>
      <c r="L23" s="52"/>
      <c r="M23" s="52"/>
      <c r="N23" s="50">
        <v>0</v>
      </c>
      <c r="O23" s="52"/>
      <c r="P23" s="52">
        <f>'[1]Access-Set'!M23</f>
        <v>163865398.66999999</v>
      </c>
      <c r="Q23" s="52">
        <f>'[1]Access-Set'!N23-'[1]Access-Set'!O23</f>
        <v>0</v>
      </c>
      <c r="R23" s="52">
        <f t="shared" si="0"/>
        <v>163865398.66999999</v>
      </c>
      <c r="S23" s="52">
        <f>'[1]Access-Set'!P23</f>
        <v>163865398.66999999</v>
      </c>
      <c r="T23" s="53">
        <f t="shared" si="1"/>
        <v>1</v>
      </c>
      <c r="U23" s="52">
        <f>'[1]Access-Set'!Q23</f>
        <v>163865398.66999999</v>
      </c>
      <c r="V23" s="53">
        <f t="shared" si="2"/>
        <v>1</v>
      </c>
      <c r="W23" s="52">
        <f>'[1]Access-Set'!R23</f>
        <v>163865398.66999999</v>
      </c>
      <c r="X23" s="53">
        <f t="shared" si="3"/>
        <v>1</v>
      </c>
    </row>
    <row r="24" spans="1:24" ht="30.75" customHeight="1" x14ac:dyDescent="0.25">
      <c r="A24" s="47" t="str">
        <f>+'[1]Access-Set'!A24</f>
        <v>12101</v>
      </c>
      <c r="B24" s="48" t="str">
        <f>+'[1]Access-Set'!B24</f>
        <v>JUSTICA FEDERAL DE PRIMEIRO GRAU</v>
      </c>
      <c r="C24" s="47" t="str">
        <f>CONCATENATE('[1]Access-Set'!C24,".",'[1]Access-Set'!D24)</f>
        <v>09.272</v>
      </c>
      <c r="D24" s="47" t="str">
        <f>CONCATENATE('[1]Access-Set'!E24,".",'[1]Access-Set'!G24)</f>
        <v>0033.0181</v>
      </c>
      <c r="E24" s="48" t="str">
        <f>+'[1]Access-Set'!F24</f>
        <v>PROGRAMA DE GESTAO E MANUTENCAO DO PODER JUDICIARIO</v>
      </c>
      <c r="F24" s="48" t="str">
        <f>+'[1]Access-Set'!H24</f>
        <v>APOSENTADORIAS E PENSOES CIVIS DA UNIAO</v>
      </c>
      <c r="G24" s="47" t="str">
        <f>IF('[1]Access-Set'!I24="1","F","S")</f>
        <v>S</v>
      </c>
      <c r="H24" s="47" t="str">
        <f>+'[1]Access-Set'!J24</f>
        <v>0156</v>
      </c>
      <c r="I24" s="48" t="str">
        <f>+'[1]Access-Set'!K24</f>
        <v>CONTRIB.DO SERV.PARA O PLANO SEG.SOC.SERV.PUB</v>
      </c>
      <c r="J24" s="47" t="str">
        <f>+'[1]Access-Set'!L24</f>
        <v>1</v>
      </c>
      <c r="K24" s="52"/>
      <c r="L24" s="52"/>
      <c r="M24" s="52"/>
      <c r="N24" s="50">
        <v>0</v>
      </c>
      <c r="O24" s="52"/>
      <c r="P24" s="52">
        <f>'[1]Access-Set'!M24</f>
        <v>173418274.56</v>
      </c>
      <c r="Q24" s="52">
        <f>'[1]Access-Set'!N24-'[1]Access-Set'!O24</f>
        <v>0</v>
      </c>
      <c r="R24" s="52">
        <f t="shared" si="0"/>
        <v>173418274.56</v>
      </c>
      <c r="S24" s="52">
        <f>'[1]Access-Set'!P24</f>
        <v>173418274.56</v>
      </c>
      <c r="T24" s="53">
        <f t="shared" si="1"/>
        <v>1</v>
      </c>
      <c r="U24" s="52">
        <f>'[1]Access-Set'!Q24</f>
        <v>173418274.56</v>
      </c>
      <c r="V24" s="53">
        <f t="shared" si="2"/>
        <v>1</v>
      </c>
      <c r="W24" s="52">
        <f>'[1]Access-Set'!R24</f>
        <v>173418274.56</v>
      </c>
      <c r="X24" s="53">
        <f t="shared" si="3"/>
        <v>1</v>
      </c>
    </row>
    <row r="25" spans="1:24" ht="30.75" customHeight="1" x14ac:dyDescent="0.25">
      <c r="A25" s="47" t="str">
        <f>+'[1]Access-Set'!A25</f>
        <v>12101</v>
      </c>
      <c r="B25" s="48" t="str">
        <f>+'[1]Access-Set'!B25</f>
        <v>JUSTICA FEDERAL DE PRIMEIRO GRAU</v>
      </c>
      <c r="C25" s="47" t="str">
        <f>CONCATENATE('[1]Access-Set'!C25,".",'[1]Access-Set'!D25)</f>
        <v>09.272</v>
      </c>
      <c r="D25" s="47" t="str">
        <f>CONCATENATE('[1]Access-Set'!E25,".",'[1]Access-Set'!G25)</f>
        <v>0033.0181</v>
      </c>
      <c r="E25" s="48" t="str">
        <f>+'[1]Access-Set'!F25</f>
        <v>PROGRAMA DE GESTAO E MANUTENCAO DO PODER JUDICIARIO</v>
      </c>
      <c r="F25" s="48" t="str">
        <f>+'[1]Access-Set'!H25</f>
        <v>APOSENTADORIAS E PENSOES CIVIS DA UNIAO</v>
      </c>
      <c r="G25" s="47" t="str">
        <f>IF('[1]Access-Set'!I25="1","F","S")</f>
        <v>S</v>
      </c>
      <c r="H25" s="47" t="str">
        <f>+'[1]Access-Set'!J25</f>
        <v>0169</v>
      </c>
      <c r="I25" s="48" t="str">
        <f>+'[1]Access-Set'!K25</f>
        <v>CONTR.PATRONAL PARA O PLANO SEG.SOC.SERV.PUB.</v>
      </c>
      <c r="J25" s="47" t="str">
        <f>+'[1]Access-Set'!L25</f>
        <v>1</v>
      </c>
      <c r="K25" s="52"/>
      <c r="L25" s="52"/>
      <c r="M25" s="52"/>
      <c r="N25" s="50">
        <v>0</v>
      </c>
      <c r="O25" s="52"/>
      <c r="P25" s="52">
        <f>'[1]Access-Set'!M25</f>
        <v>31092575.02</v>
      </c>
      <c r="Q25" s="52">
        <f>'[1]Access-Set'!N25-'[1]Access-Set'!O25</f>
        <v>0</v>
      </c>
      <c r="R25" s="52">
        <f t="shared" si="0"/>
        <v>31092575.02</v>
      </c>
      <c r="S25" s="52">
        <f>'[1]Access-Set'!P25</f>
        <v>31092575.02</v>
      </c>
      <c r="T25" s="53">
        <f t="shared" si="1"/>
        <v>1</v>
      </c>
      <c r="U25" s="52">
        <f>'[1]Access-Set'!Q25</f>
        <v>31075246.690000001</v>
      </c>
      <c r="V25" s="53">
        <f t="shared" si="2"/>
        <v>0.9994426859149218</v>
      </c>
      <c r="W25" s="52">
        <f>'[1]Access-Set'!R25</f>
        <v>30494296.41</v>
      </c>
      <c r="X25" s="53">
        <f t="shared" si="3"/>
        <v>0.98075815175760894</v>
      </c>
    </row>
    <row r="26" spans="1:24" ht="30.75" customHeight="1" x14ac:dyDescent="0.25">
      <c r="A26" s="47" t="str">
        <f>+'[1]Access-Set'!A26</f>
        <v>12101</v>
      </c>
      <c r="B26" s="48" t="str">
        <f>+'[1]Access-Set'!B26</f>
        <v>JUSTICA FEDERAL DE PRIMEIRO GRAU</v>
      </c>
      <c r="C26" s="47" t="str">
        <f>CONCATENATE('[1]Access-Set'!C26,".",'[1]Access-Set'!D26)</f>
        <v>28.846</v>
      </c>
      <c r="D26" s="47" t="str">
        <f>CONCATENATE('[1]Access-Set'!E26,".",'[1]Access-Set'!G26)</f>
        <v>0909.00S6</v>
      </c>
      <c r="E26" s="48" t="str">
        <f>+'[1]Access-Set'!F26</f>
        <v>OPERACOES ESPECIAIS: OUTROS ENCARGOS ESPECIAIS</v>
      </c>
      <c r="F26" s="48" t="str">
        <f>+'[1]Access-Set'!H26</f>
        <v>BENEFICIO ESPECIAL E DEMAIS COMPLEMENTACOES DE APOSENTADORIA</v>
      </c>
      <c r="G26" s="47" t="str">
        <f>IF('[1]Access-Set'!I26="1","F","S")</f>
        <v>S</v>
      </c>
      <c r="H26" s="47" t="str">
        <f>+'[1]Access-Set'!J26</f>
        <v>0100</v>
      </c>
      <c r="I26" s="48" t="str">
        <f>+'[1]Access-Set'!K26</f>
        <v>RECURSOS PRIMARIOS DE LIVRE APLICACAO</v>
      </c>
      <c r="J26" s="47" t="str">
        <f>+'[1]Access-Set'!L26</f>
        <v>1</v>
      </c>
      <c r="K26" s="52"/>
      <c r="L26" s="52"/>
      <c r="M26" s="52"/>
      <c r="N26" s="50">
        <v>0</v>
      </c>
      <c r="O26" s="52"/>
      <c r="P26" s="52">
        <f>'[1]Access-Set'!M26</f>
        <v>118025.14</v>
      </c>
      <c r="Q26" s="52">
        <f>'[1]Access-Set'!N26-'[1]Access-Set'!O26</f>
        <v>0</v>
      </c>
      <c r="R26" s="52">
        <f t="shared" si="0"/>
        <v>118025.14</v>
      </c>
      <c r="S26" s="52">
        <f>'[1]Access-Set'!P26</f>
        <v>118025.14</v>
      </c>
      <c r="T26" s="53">
        <f t="shared" si="1"/>
        <v>1</v>
      </c>
      <c r="U26" s="52">
        <f>'[1]Access-Set'!Q26</f>
        <v>118025.14</v>
      </c>
      <c r="V26" s="53">
        <f t="shared" si="2"/>
        <v>1</v>
      </c>
      <c r="W26" s="52">
        <f>'[1]Access-Set'!R26</f>
        <v>118025.14</v>
      </c>
      <c r="X26" s="53">
        <f t="shared" si="3"/>
        <v>1</v>
      </c>
    </row>
    <row r="27" spans="1:24" ht="30.75" customHeight="1" x14ac:dyDescent="0.25">
      <c r="A27" s="47" t="str">
        <f>+'[1]Access-Set'!A27</f>
        <v>40201</v>
      </c>
      <c r="B27" s="48" t="str">
        <f>+'[1]Access-Set'!B27</f>
        <v>INSTITUTO NACIONAL DO SEGURO SOCIAL - INSS</v>
      </c>
      <c r="C27" s="47" t="str">
        <f>CONCATENATE('[1]Access-Set'!C27,".",'[1]Access-Set'!D27)</f>
        <v>28.846</v>
      </c>
      <c r="D27" s="47" t="str">
        <f>CONCATENATE('[1]Access-Set'!E27,".",'[1]Access-Set'!G27)</f>
        <v>0901.00SA</v>
      </c>
      <c r="E27" s="48" t="str">
        <f>+'[1]Access-Set'!F27</f>
        <v>OPERACOES ESPECIAIS: CUMPRIMENTO DE SENTENCAS JUDICIAIS</v>
      </c>
      <c r="F27" s="48" t="str">
        <f>+'[1]Access-Set'!H27</f>
        <v>PAGAMENTO DE HONORARIOS PERICIAIS NAS ACOES EM QUE O INSS FI</v>
      </c>
      <c r="G27" s="47" t="str">
        <f>IF('[1]Access-Set'!I27="1","F","S")</f>
        <v>S</v>
      </c>
      <c r="H27" s="47" t="str">
        <f>+'[1]Access-Set'!J27</f>
        <v>0300</v>
      </c>
      <c r="I27" s="48" t="str">
        <f>+'[1]Access-Set'!K27</f>
        <v>RECURSOS PRIMARIOS DE LIVRE APLICACAO</v>
      </c>
      <c r="J27" s="47" t="str">
        <f>+'[1]Access-Set'!L27</f>
        <v>3</v>
      </c>
      <c r="K27" s="52"/>
      <c r="L27" s="52"/>
      <c r="M27" s="52"/>
      <c r="N27" s="50">
        <v>0</v>
      </c>
      <c r="O27" s="52"/>
      <c r="P27" s="52">
        <f>'[1]Access-Set'!M27</f>
        <v>11246790</v>
      </c>
      <c r="Q27" s="52">
        <f>'[1]Access-Set'!N27-'[1]Access-Set'!O27</f>
        <v>0</v>
      </c>
      <c r="R27" s="52">
        <f t="shared" si="0"/>
        <v>11246790</v>
      </c>
      <c r="S27" s="52">
        <f>'[1]Access-Set'!P27</f>
        <v>10341099.109999999</v>
      </c>
      <c r="T27" s="53">
        <f t="shared" si="1"/>
        <v>0.91947116555034814</v>
      </c>
      <c r="U27" s="52">
        <f>'[1]Access-Set'!Q27</f>
        <v>10332128.800000001</v>
      </c>
      <c r="V27" s="53">
        <f t="shared" si="2"/>
        <v>0.91867357708288322</v>
      </c>
      <c r="W27" s="52">
        <f>'[1]Access-Set'!R27</f>
        <v>10266429.17</v>
      </c>
      <c r="X27" s="53">
        <f t="shared" si="3"/>
        <v>0.91283194315889249</v>
      </c>
    </row>
    <row r="28" spans="1:24" ht="30.75" customHeight="1" thickBot="1" x14ac:dyDescent="0.3">
      <c r="A28" s="47" t="str">
        <f>+'[1]Access-Set'!A28</f>
        <v>63101</v>
      </c>
      <c r="B28" s="48" t="str">
        <f>+'[1]Access-Set'!B28</f>
        <v>ADVOCACIA-GERAL DA UNIAO - AGU</v>
      </c>
      <c r="C28" s="47" t="str">
        <f>CONCATENATE('[1]Access-Set'!C28,".",'[1]Access-Set'!D28)</f>
        <v>03.092</v>
      </c>
      <c r="D28" s="47" t="str">
        <f>CONCATENATE('[1]Access-Set'!E28,".",'[1]Access-Set'!G28)</f>
        <v>4005.2674</v>
      </c>
      <c r="E28" s="48" t="str">
        <f>+'[1]Access-Set'!F28</f>
        <v>PROTECAO JURIDICA DA UNIAO</v>
      </c>
      <c r="F28" s="48" t="str">
        <f>+'[1]Access-Set'!H28</f>
        <v>REPRESENTACAO JUDICIAL E EXTRAJUDICIAL DA UNIAO E SUAS AUTAR</v>
      </c>
      <c r="G28" s="47" t="str">
        <f>IF('[1]Access-Set'!I28="1","F","S")</f>
        <v>F</v>
      </c>
      <c r="H28" s="47" t="str">
        <f>+'[1]Access-Set'!J28</f>
        <v>0100</v>
      </c>
      <c r="I28" s="48" t="str">
        <f>+'[1]Access-Set'!K28</f>
        <v>RECURSOS PRIMARIOS DE LIVRE APLICACAO</v>
      </c>
      <c r="J28" s="47" t="str">
        <f>+'[1]Access-Set'!L28</f>
        <v>3</v>
      </c>
      <c r="K28" s="52"/>
      <c r="L28" s="52"/>
      <c r="M28" s="52"/>
      <c r="N28" s="50">
        <v>0</v>
      </c>
      <c r="O28" s="52"/>
      <c r="P28" s="52">
        <f>'[1]Access-Set'!M28</f>
        <v>0</v>
      </c>
      <c r="Q28" s="52">
        <f>'[1]Access-Set'!N28-'[1]Access-Set'!O28</f>
        <v>73221.52</v>
      </c>
      <c r="R28" s="52">
        <f t="shared" si="0"/>
        <v>73221.52</v>
      </c>
      <c r="S28" s="52">
        <f>'[1]Access-Set'!P28</f>
        <v>64647.88</v>
      </c>
      <c r="T28" s="53">
        <f t="shared" si="1"/>
        <v>0.88290819420301569</v>
      </c>
      <c r="U28" s="52">
        <f>'[1]Access-Set'!Q28</f>
        <v>18035.54</v>
      </c>
      <c r="V28" s="53">
        <f t="shared" si="2"/>
        <v>0.24631474462698943</v>
      </c>
      <c r="W28" s="52">
        <f>'[1]Access-Set'!R28</f>
        <v>18035.54</v>
      </c>
      <c r="X28" s="53">
        <f t="shared" si="3"/>
        <v>0.24631474462698943</v>
      </c>
    </row>
    <row r="29" spans="1:24" ht="30.75" customHeight="1" thickBot="1" x14ac:dyDescent="0.3">
      <c r="A29" s="14" t="s">
        <v>48</v>
      </c>
      <c r="B29" s="54"/>
      <c r="C29" s="54"/>
      <c r="D29" s="54"/>
      <c r="E29" s="54"/>
      <c r="F29" s="54"/>
      <c r="G29" s="54"/>
      <c r="H29" s="54"/>
      <c r="I29" s="54"/>
      <c r="J29" s="15"/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6">
        <f>SUM(P10:P28)</f>
        <v>1479931284.8200002</v>
      </c>
      <c r="Q29" s="56">
        <f>SUM(Q10:Q28)</f>
        <v>-253609.34999999998</v>
      </c>
      <c r="R29" s="56">
        <f>SUM(R10:R28)</f>
        <v>1479677675.47</v>
      </c>
      <c r="S29" s="56">
        <f>SUM(S10:S28)</f>
        <v>1443608755.7</v>
      </c>
      <c r="T29" s="57">
        <f t="shared" si="1"/>
        <v>0.97562379944771205</v>
      </c>
      <c r="U29" s="56">
        <f>SUM(U10:U28)</f>
        <v>1338878983.3</v>
      </c>
      <c r="V29" s="57">
        <f t="shared" si="2"/>
        <v>0.90484502503203801</v>
      </c>
      <c r="W29" s="56">
        <f>SUM(W10:W28)</f>
        <v>1331093852.8300002</v>
      </c>
      <c r="X29" s="57">
        <f t="shared" si="3"/>
        <v>0.89958365588451272</v>
      </c>
    </row>
    <row r="30" spans="1:24" ht="13.2" x14ac:dyDescent="0.25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ht="13.2" x14ac:dyDescent="0.25">
      <c r="A31" s="2" t="s">
        <v>50</v>
      </c>
      <c r="B31" s="58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2022-10-17T19:59:53Z</dcterms:created>
  <dcterms:modified xsi:type="dcterms:W3CDTF">2022-10-17T20:00:22Z</dcterms:modified>
</cp:coreProperties>
</file>