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2\Relatório Final - Publicações\12 - Dezembro\Publicacao internet TRF\Anexo II\090017\"/>
    </mc:Choice>
  </mc:AlternateContent>
  <bookViews>
    <workbookView xWindow="0" yWindow="0" windowWidth="28800" windowHeight="11775"/>
  </bookViews>
  <sheets>
    <sheet name="Dez" sheetId="1" r:id="rId1"/>
  </sheets>
  <externalReferences>
    <externalReference r:id="rId2"/>
  </externalReferences>
  <definedNames>
    <definedName name="_xlnm.Print_Area" localSheetId="0">Dez!$A$1:$X$35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2" i="1" l="1"/>
  <c r="U32" i="1"/>
  <c r="S32" i="1"/>
  <c r="Q32" i="1"/>
  <c r="R32" i="1" s="1"/>
  <c r="P32" i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Q31" i="1"/>
  <c r="P31" i="1"/>
  <c r="R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P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P29" i="1"/>
  <c r="R29" i="1" s="1"/>
  <c r="X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P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R25" i="1" s="1"/>
  <c r="X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R24" i="1" s="1"/>
  <c r="P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R21" i="1" s="1"/>
  <c r="X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R17" i="1"/>
  <c r="V17" i="1" s="1"/>
  <c r="Q17" i="1"/>
  <c r="P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R16" i="1" s="1"/>
  <c r="P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R13" i="1" s="1"/>
  <c r="X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Q33" i="1" s="1"/>
  <c r="P11" i="1"/>
  <c r="J11" i="1"/>
  <c r="I11" i="1"/>
  <c r="H11" i="1"/>
  <c r="G11" i="1"/>
  <c r="F11" i="1"/>
  <c r="E11" i="1"/>
  <c r="D11" i="1"/>
  <c r="C11" i="1"/>
  <c r="B11" i="1"/>
  <c r="A11" i="1"/>
  <c r="W10" i="1"/>
  <c r="W33" i="1" s="1"/>
  <c r="U10" i="1"/>
  <c r="S10" i="1"/>
  <c r="Q10" i="1"/>
  <c r="P10" i="1"/>
  <c r="N10" i="1"/>
  <c r="J10" i="1"/>
  <c r="I10" i="1"/>
  <c r="H10" i="1"/>
  <c r="G10" i="1"/>
  <c r="F10" i="1"/>
  <c r="E10" i="1"/>
  <c r="D10" i="1"/>
  <c r="C10" i="1"/>
  <c r="B10" i="1"/>
  <c r="A10" i="1"/>
  <c r="R14" i="1" l="1"/>
  <c r="R19" i="1"/>
  <c r="R20" i="1"/>
  <c r="X20" i="1" s="1"/>
  <c r="R30" i="1"/>
  <c r="X30" i="1" s="1"/>
  <c r="S33" i="1"/>
  <c r="R10" i="1"/>
  <c r="V10" i="1" s="1"/>
  <c r="R11" i="1"/>
  <c r="V11" i="1" s="1"/>
  <c r="R12" i="1"/>
  <c r="T12" i="1" s="1"/>
  <c r="R22" i="1"/>
  <c r="R27" i="1"/>
  <c r="R28" i="1"/>
  <c r="X28" i="1" s="1"/>
  <c r="V18" i="1"/>
  <c r="X18" i="1"/>
  <c r="T18" i="1"/>
  <c r="V23" i="1"/>
  <c r="T23" i="1"/>
  <c r="X23" i="1"/>
  <c r="X24" i="1"/>
  <c r="T24" i="1"/>
  <c r="V24" i="1"/>
  <c r="T10" i="1"/>
  <c r="T11" i="1"/>
  <c r="X11" i="1"/>
  <c r="X12" i="1"/>
  <c r="V22" i="1"/>
  <c r="X22" i="1"/>
  <c r="T22" i="1"/>
  <c r="X27" i="1"/>
  <c r="V27" i="1"/>
  <c r="T27" i="1"/>
  <c r="T28" i="1"/>
  <c r="V28" i="1"/>
  <c r="T31" i="1"/>
  <c r="V31" i="1"/>
  <c r="X31" i="1"/>
  <c r="X32" i="1"/>
  <c r="T32" i="1"/>
  <c r="V32" i="1"/>
  <c r="T15" i="1"/>
  <c r="V15" i="1"/>
  <c r="X15" i="1"/>
  <c r="X16" i="1"/>
  <c r="T16" i="1"/>
  <c r="V16" i="1"/>
  <c r="V26" i="1"/>
  <c r="X26" i="1"/>
  <c r="T26" i="1"/>
  <c r="V14" i="1"/>
  <c r="T14" i="1"/>
  <c r="X14" i="1"/>
  <c r="X19" i="1"/>
  <c r="V19" i="1"/>
  <c r="T19" i="1"/>
  <c r="T20" i="1"/>
  <c r="V20" i="1"/>
  <c r="V30" i="1"/>
  <c r="V13" i="1"/>
  <c r="P33" i="1"/>
  <c r="U33" i="1"/>
  <c r="V21" i="1"/>
  <c r="V25" i="1"/>
  <c r="V29" i="1"/>
  <c r="T13" i="1"/>
  <c r="T17" i="1"/>
  <c r="X17" i="1"/>
  <c r="T21" i="1"/>
  <c r="T25" i="1"/>
  <c r="T29" i="1"/>
  <c r="X10" i="1" l="1"/>
  <c r="T30" i="1"/>
  <c r="V12" i="1"/>
  <c r="R33" i="1"/>
  <c r="V33" i="1" s="1"/>
  <c r="T33" i="1" l="1"/>
  <c r="X33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<sst xmlns="http://schemas.openxmlformats.org/spreadsheetml/2006/main" count="55" uniqueCount="51">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</sst>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3" fillId="0" borderId="21" xfId="3" applyNumberFormat="1" applyFont="1" applyFill="1" applyBorder="1" applyAlignment="1">
      <alignment horizontal="center" vertical="center" wrapText="1"/>
    </xf>
    <xf numFmtId="0" fontId="3" fillId="0" borderId="4" xfId="3" applyNumberFormat="1" applyFont="1" applyFill="1" applyBorder="1" applyAlignment="1">
      <alignment horizontal="left" vertical="center" wrapText="1"/>
    </xf>
    <xf numFmtId="0" fontId="3" fillId="0" borderId="4" xfId="3" applyNumberFormat="1" applyFont="1" applyFill="1" applyBorder="1" applyAlignment="1">
      <alignment horizontal="center" vertical="center" wrapText="1"/>
    </xf>
    <xf numFmtId="0" fontId="3" fillId="0" borderId="22" xfId="3" applyNumberFormat="1" applyFont="1" applyFill="1" applyBorder="1" applyAlignment="1">
      <alignment vertical="center" wrapText="1"/>
    </xf>
    <xf numFmtId="0" fontId="3" fillId="0" borderId="21" xfId="3" applyNumberFormat="1" applyFont="1" applyFill="1" applyBorder="1" applyAlignment="1">
      <alignment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3" fillId="0" borderId="4" xfId="5" applyNumberFormat="1" applyFont="1" applyBorder="1" applyAlignment="1">
      <alignment horizontal="right" vertical="center"/>
    </xf>
    <xf numFmtId="164" fontId="3" fillId="0" borderId="4" xfId="4" applyNumberFormat="1" applyFont="1" applyBorder="1" applyAlignment="1">
      <alignment horizontal="right" vertical="center"/>
    </xf>
    <xf numFmtId="0" fontId="3" fillId="0" borderId="24" xfId="3" applyNumberFormat="1" applyFont="1" applyFill="1" applyBorder="1" applyAlignment="1">
      <alignment horizontal="center" vertical="center" wrapText="1"/>
    </xf>
    <xf numFmtId="0" fontId="3" fillId="0" borderId="24" xfId="3" applyNumberFormat="1" applyFont="1" applyFill="1" applyBorder="1" applyAlignment="1">
      <alignment horizontal="left" vertical="center" wrapText="1"/>
    </xf>
    <xf numFmtId="0" fontId="3" fillId="0" borderId="25" xfId="3" applyNumberFormat="1" applyFont="1" applyFill="1" applyBorder="1" applyAlignment="1">
      <alignment horizontal="left" vertical="center" wrapText="1"/>
    </xf>
    <xf numFmtId="166" fontId="5" fillId="0" borderId="24" xfId="5" applyNumberFormat="1" applyFont="1" applyBorder="1" applyAlignment="1">
      <alignment horizontal="right" vertical="center"/>
    </xf>
    <xf numFmtId="166" fontId="5" fillId="0" borderId="25" xfId="5" applyNumberFormat="1" applyFont="1" applyBorder="1" applyAlignment="1">
      <alignment horizontal="right" vertical="center"/>
    </xf>
    <xf numFmtId="166" fontId="3" fillId="0" borderId="24" xfId="5" applyNumberFormat="1" applyFont="1" applyBorder="1" applyAlignment="1">
      <alignment horizontal="right" vertical="center"/>
    </xf>
    <xf numFmtId="164" fontId="3" fillId="0" borderId="24" xfId="4" applyNumberFormat="1" applyFont="1" applyBorder="1" applyAlignment="1">
      <alignment horizontal="right" vertical="center"/>
    </xf>
    <xf numFmtId="166" fontId="3" fillId="0" borderId="24" xfId="5" applyNumberFormat="1" applyFont="1" applyFill="1" applyBorder="1" applyAlignment="1">
      <alignment horizontal="right" vertical="center"/>
    </xf>
    <xf numFmtId="164" fontId="3" fillId="0" borderId="24" xfId="4" applyNumberFormat="1" applyFont="1" applyFill="1" applyBorder="1" applyAlignment="1">
      <alignment horizontal="right" vertical="center"/>
    </xf>
    <xf numFmtId="43" fontId="0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0" fontId="5" fillId="0" borderId="26" xfId="3" applyFont="1" applyFill="1" applyBorder="1" applyAlignment="1">
      <alignment horizontal="center" vertical="center" wrapText="1"/>
    </xf>
    <xf numFmtId="166" fontId="5" fillId="0" borderId="27" xfId="5" applyNumberFormat="1" applyFont="1" applyFill="1" applyBorder="1" applyAlignment="1">
      <alignment horizontal="center" vertical="center" wrapText="1"/>
    </xf>
    <xf numFmtId="166" fontId="3" fillId="0" borderId="27" xfId="5" applyNumberFormat="1" applyFont="1" applyFill="1" applyBorder="1" applyAlignment="1">
      <alignment horizontal="right" vertical="center" wrapText="1"/>
    </xf>
    <xf numFmtId="164" fontId="3" fillId="0" borderId="27" xfId="4" applyNumberFormat="1" applyFont="1" applyBorder="1" applyAlignment="1">
      <alignment horizontal="right" vertical="center"/>
    </xf>
    <xf numFmtId="0" fontId="4" fillId="0" borderId="0" xfId="0" applyFont="1" applyBorder="1"/>
  </cellXfs>
  <cellStyles count="6">
    <cellStyle name="Normal" xfId="0" builtinId="0"/>
    <cellStyle name="Normal 2 8" xfId="3"/>
    <cellStyle name="Porcentagem 11" xfId="2"/>
    <cellStyle name="Porcentagem 2" xfId="4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2/Relat&#243;rio%20Final%20-%20Publica&#231;&#245;es/Anexo%20II%20-%20Transparencia%20Mensal%202022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9402547</v>
          </cell>
          <cell r="P10">
            <v>9041742.0700000003</v>
          </cell>
          <cell r="Q10">
            <v>8796089.1400000006</v>
          </cell>
          <cell r="R10">
            <v>8737828.4499999993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4224</v>
          </cell>
          <cell r="H11" t="str">
            <v>ASSISTENCIA JURIDICA A PESSOAS CARENTES</v>
          </cell>
          <cell r="I11" t="str">
            <v>1</v>
          </cell>
          <cell r="J11" t="str">
            <v>0127</v>
          </cell>
          <cell r="K11" t="str">
            <v>CUSTAS JUDICIAIS</v>
          </cell>
          <cell r="L11" t="str">
            <v>3</v>
          </cell>
          <cell r="M11">
            <v>899117</v>
          </cell>
          <cell r="P11">
            <v>894217.14</v>
          </cell>
          <cell r="Q11">
            <v>893395.76</v>
          </cell>
          <cell r="R11">
            <v>893337.98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4</v>
          </cell>
          <cell r="M12">
            <v>17547027</v>
          </cell>
          <cell r="P12">
            <v>17295400.48</v>
          </cell>
          <cell r="Q12">
            <v>15672337.83</v>
          </cell>
          <cell r="R12">
            <v>15303677.18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0100</v>
          </cell>
          <cell r="K13" t="str">
            <v>RECURSOS PRIMARIOS DE LIVRE APLICACAO</v>
          </cell>
          <cell r="L13" t="str">
            <v>3</v>
          </cell>
          <cell r="M13">
            <v>124405674</v>
          </cell>
          <cell r="O13">
            <v>634890.63</v>
          </cell>
          <cell r="P13">
            <v>122098714.5</v>
          </cell>
          <cell r="Q13">
            <v>115777721.41</v>
          </cell>
          <cell r="R13">
            <v>112887478.87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061</v>
          </cell>
          <cell r="E14" t="str">
            <v>0033</v>
          </cell>
          <cell r="F14" t="str">
            <v>PROGRAMA DE GESTAO E MANUTENCAO DO PODER JUDICIARIO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0127</v>
          </cell>
          <cell r="K14" t="str">
            <v>CUSTAS JUDICIAIS</v>
          </cell>
          <cell r="L14" t="str">
            <v>3</v>
          </cell>
          <cell r="M14">
            <v>19425786.629999999</v>
          </cell>
          <cell r="P14">
            <v>19079410.969999999</v>
          </cell>
          <cell r="Q14">
            <v>17466556.640000001</v>
          </cell>
          <cell r="R14">
            <v>17363560.039999999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15ZP</v>
          </cell>
          <cell r="H15" t="str">
            <v>AQUISICAO DE EDIFICIO-SEDE DA JUSTICA FEDERAL EM BAURU - SP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5</v>
          </cell>
          <cell r="M15">
            <v>21950000</v>
          </cell>
          <cell r="P15">
            <v>21950000</v>
          </cell>
          <cell r="Q15">
            <v>21950000</v>
          </cell>
          <cell r="R15">
            <v>21950000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15ZQ</v>
          </cell>
          <cell r="H16" t="str">
            <v>AQUISICAO DE EDIFICIO-SEDE DA JUSTICA FEDERAL EM FRANCA-SP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5</v>
          </cell>
          <cell r="M16">
            <v>10000000</v>
          </cell>
          <cell r="P16">
            <v>10000000</v>
          </cell>
          <cell r="Q16">
            <v>10000000</v>
          </cell>
          <cell r="R16">
            <v>10000000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15ZR</v>
          </cell>
          <cell r="H17" t="str">
            <v>AQUISICAO DE EDIFICIO-SEDE DA JUSTICA FEDERAL EM SAO JOAO DA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5</v>
          </cell>
          <cell r="M17">
            <v>3200000</v>
          </cell>
          <cell r="P17">
            <v>3200000</v>
          </cell>
          <cell r="Q17">
            <v>3200000</v>
          </cell>
          <cell r="R17">
            <v>3200000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0033</v>
          </cell>
          <cell r="F18" t="str">
            <v>PROGRAMA DE GESTAO E MANUTENCAO DO PODER JUDICIARIO</v>
          </cell>
          <cell r="G18" t="str">
            <v>20TP</v>
          </cell>
          <cell r="H18" t="str">
            <v>ATIVOS CIVIS DA UNIAO</v>
          </cell>
          <cell r="I18" t="str">
            <v>1</v>
          </cell>
          <cell r="J18" t="str">
            <v>0100</v>
          </cell>
          <cell r="K18" t="str">
            <v>RECURSOS PRIMARIOS DE LIVRE APLICACAO</v>
          </cell>
          <cell r="L18" t="str">
            <v>1</v>
          </cell>
          <cell r="M18">
            <v>1146185891.97</v>
          </cell>
          <cell r="P18">
            <v>1146185891.97</v>
          </cell>
          <cell r="Q18">
            <v>1132631636.0899999</v>
          </cell>
          <cell r="R18">
            <v>1125116689.3499999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122</v>
          </cell>
          <cell r="E19" t="str">
            <v>0033</v>
          </cell>
          <cell r="F19" t="str">
            <v>PROGRAMA DE GESTAO E MANUTENCAO DO PODER JUDICIARIO</v>
          </cell>
          <cell r="G19" t="str">
            <v>216H</v>
          </cell>
          <cell r="H19" t="str">
            <v>AJUDA DE CUSTO PARA MORADIA OU AUXILIO-MORADIA A AGENTES PUB</v>
          </cell>
          <cell r="I19" t="str">
            <v>1</v>
          </cell>
          <cell r="J19" t="str">
            <v>0100</v>
          </cell>
          <cell r="K19" t="str">
            <v>RECURSOS PRIMARIOS DE LIVRE APLICACAO</v>
          </cell>
          <cell r="L19" t="str">
            <v>3</v>
          </cell>
          <cell r="M19">
            <v>126000</v>
          </cell>
          <cell r="P19">
            <v>109204.04</v>
          </cell>
          <cell r="Q19">
            <v>98016.88</v>
          </cell>
          <cell r="R19">
            <v>98016.88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122</v>
          </cell>
          <cell r="E20" t="str">
            <v>0033</v>
          </cell>
          <cell r="F20" t="str">
            <v>PROGRAMA DE GESTAO E MANUTENCAO DO PODER JUDICIARIO</v>
          </cell>
          <cell r="G20" t="str">
            <v>219Z</v>
          </cell>
          <cell r="H20" t="str">
            <v>CONSERVACAO E RECUPERACAO DE ATIVOS DE INFRAESTRUTURA DA UNI</v>
          </cell>
          <cell r="I20" t="str">
            <v>1</v>
          </cell>
          <cell r="J20" t="str">
            <v>0100</v>
          </cell>
          <cell r="K20" t="str">
            <v>RECURSOS PRIMARIOS DE LIVRE APLICACAO</v>
          </cell>
          <cell r="L20" t="str">
            <v>4</v>
          </cell>
          <cell r="M20">
            <v>6250510</v>
          </cell>
          <cell r="P20">
            <v>5527854.8099999996</v>
          </cell>
          <cell r="Q20">
            <v>1416355.02</v>
          </cell>
          <cell r="R20">
            <v>1402098.53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131</v>
          </cell>
          <cell r="E21" t="str">
            <v>0033</v>
          </cell>
          <cell r="F21" t="str">
            <v>PROGRAMA DE GESTAO E MANUTENCAO DO PODER JUDICIARIO</v>
          </cell>
          <cell r="G21" t="str">
            <v>219I</v>
          </cell>
          <cell r="H21" t="str">
            <v>PUBLICIDADE INSTITUCIONAL E DE UTILIDADE PUBLICA</v>
          </cell>
          <cell r="I21" t="str">
            <v>1</v>
          </cell>
          <cell r="J21" t="str">
            <v>0100</v>
          </cell>
          <cell r="K21" t="str">
            <v>RECURSOS PRIMARIOS DE LIVRE APLICACAO</v>
          </cell>
          <cell r="L21" t="str">
            <v>3</v>
          </cell>
          <cell r="M21">
            <v>0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301</v>
          </cell>
          <cell r="E22" t="str">
            <v>0033</v>
          </cell>
          <cell r="F22" t="str">
            <v>PROGRAMA DE GESTAO E MANUTENCAO DO PODER JUDICIARIO</v>
          </cell>
          <cell r="G22" t="str">
            <v>2004</v>
          </cell>
          <cell r="H22" t="str">
            <v>ASSISTENCIA MEDICA E ODONTOLOGICA AOS SERVIDORES CIVIS, EMPR</v>
          </cell>
          <cell r="I22" t="str">
            <v>2</v>
          </cell>
          <cell r="J22" t="str">
            <v>0100</v>
          </cell>
          <cell r="K22" t="str">
            <v>RECURSOS PRIMARIOS DE LIVRE APLICACAO</v>
          </cell>
          <cell r="L22" t="str">
            <v>3</v>
          </cell>
          <cell r="M22">
            <v>14282959</v>
          </cell>
          <cell r="P22">
            <v>14171897.83</v>
          </cell>
          <cell r="Q22">
            <v>4841014.82</v>
          </cell>
          <cell r="R22">
            <v>4841014.82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301</v>
          </cell>
          <cell r="E23" t="str">
            <v>0033</v>
          </cell>
          <cell r="F23" t="str">
            <v>PROGRAMA DE GESTAO E MANUTENCAO DO PODER JUDICIARIO</v>
          </cell>
          <cell r="G23" t="str">
            <v>2004</v>
          </cell>
          <cell r="H23" t="str">
            <v>ASSISTENCIA MEDICA E ODONTOLOGICA AOS SERVIDORES CIVIS, EMPR</v>
          </cell>
          <cell r="I23" t="str">
            <v>2</v>
          </cell>
          <cell r="J23" t="str">
            <v>0151</v>
          </cell>
          <cell r="K23" t="str">
            <v>RECURSOS LIVRES DA SEGURIDADE SOCIAL</v>
          </cell>
          <cell r="L23" t="str">
            <v>3</v>
          </cell>
          <cell r="M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02</v>
          </cell>
          <cell r="D24" t="str">
            <v>301</v>
          </cell>
          <cell r="E24" t="str">
            <v>0033</v>
          </cell>
          <cell r="F24" t="str">
            <v>PROGRAMA DE GESTAO E MANUTENCAO DO PODER JUDICIARIO</v>
          </cell>
          <cell r="G24" t="str">
            <v>2004</v>
          </cell>
          <cell r="H24" t="str">
            <v>ASSISTENCIA MEDICA E ODONTOLOGICA AOS SERVIDORES CIVIS, EMPR</v>
          </cell>
          <cell r="I24" t="str">
            <v>2</v>
          </cell>
          <cell r="J24" t="str">
            <v>0188</v>
          </cell>
          <cell r="K24" t="str">
            <v>RECURSOS FINANCEIROS DE LIVRE APLICACAO</v>
          </cell>
          <cell r="L24" t="str">
            <v>3</v>
          </cell>
          <cell r="M24">
            <v>44740742</v>
          </cell>
          <cell r="P24">
            <v>44740742</v>
          </cell>
          <cell r="Q24">
            <v>42910924.07</v>
          </cell>
          <cell r="R24">
            <v>42910924.07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02</v>
          </cell>
          <cell r="D25" t="str">
            <v>301</v>
          </cell>
          <cell r="E25" t="str">
            <v>0033</v>
          </cell>
          <cell r="F25" t="str">
            <v>PROGRAMA DE GESTAO E MANUTENCAO DO PODER JUDICIARIO</v>
          </cell>
          <cell r="G25" t="str">
            <v>212B</v>
          </cell>
          <cell r="H25" t="str">
            <v>BENEFICIOS OBRIGATORIOS AOS SERVIDORES CIVIS, EMPREGADOS, MI</v>
          </cell>
          <cell r="I25" t="str">
            <v>1</v>
          </cell>
          <cell r="J25" t="str">
            <v>0100</v>
          </cell>
          <cell r="K25" t="str">
            <v>RECURSOS PRIMARIOS DE LIVRE APLICACAO</v>
          </cell>
          <cell r="L25" t="str">
            <v>3</v>
          </cell>
          <cell r="M25">
            <v>56079674.640000001</v>
          </cell>
          <cell r="P25">
            <v>54377302.170000002</v>
          </cell>
          <cell r="Q25">
            <v>54285090.439999998</v>
          </cell>
          <cell r="R25">
            <v>54285090.439999998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02</v>
          </cell>
          <cell r="D26" t="str">
            <v>846</v>
          </cell>
          <cell r="E26" t="str">
            <v>0033</v>
          </cell>
          <cell r="F26" t="str">
            <v>PROGRAMA DE GESTAO E MANUTENCAO DO PODER JUDICIARIO</v>
          </cell>
          <cell r="G26" t="str">
            <v>09HB</v>
          </cell>
          <cell r="H26" t="str">
            <v>CONTRIBUICAO DA UNIAO, DE SUAS AUTARQUIAS E FUNDACOES PARA O</v>
          </cell>
          <cell r="I26" t="str">
            <v>1</v>
          </cell>
          <cell r="J26" t="str">
            <v>0100</v>
          </cell>
          <cell r="K26" t="str">
            <v>RECURSOS PRIMARIOS DE LIVRE APLICACAO</v>
          </cell>
          <cell r="L26" t="str">
            <v>1</v>
          </cell>
          <cell r="M26">
            <v>238987121.81</v>
          </cell>
          <cell r="P26">
            <v>238987121.81</v>
          </cell>
          <cell r="Q26">
            <v>237095818.15000001</v>
          </cell>
          <cell r="R26">
            <v>237095818.15000001</v>
          </cell>
        </row>
        <row r="27">
          <cell r="A27" t="str">
            <v>12101</v>
          </cell>
          <cell r="B27" t="str">
            <v>JUSTICA FEDERAL DE PRIMEIRO GRAU</v>
          </cell>
          <cell r="C27" t="str">
            <v>09</v>
          </cell>
          <cell r="D27" t="str">
            <v>272</v>
          </cell>
          <cell r="E27" t="str">
            <v>0033</v>
          </cell>
          <cell r="F27" t="str">
            <v>PROGRAMA DE GESTAO E MANUTENCAO DO PODER JUDICIARIO</v>
          </cell>
          <cell r="G27" t="str">
            <v>0181</v>
          </cell>
          <cell r="H27" t="str">
            <v>APOSENTADORIAS E PENSOES CIVIS DA UNIAO</v>
          </cell>
          <cell r="I27" t="str">
            <v>2</v>
          </cell>
          <cell r="J27" t="str">
            <v>0100</v>
          </cell>
          <cell r="K27" t="str">
            <v>RECURSOS PRIMARIOS DE LIVRE APLICACAO</v>
          </cell>
          <cell r="L27" t="str">
            <v>1</v>
          </cell>
          <cell r="M27">
            <v>30286470.010000002</v>
          </cell>
          <cell r="P27">
            <v>30286470.010000002</v>
          </cell>
          <cell r="Q27">
            <v>21748561.75</v>
          </cell>
          <cell r="R27">
            <v>14902065.35</v>
          </cell>
        </row>
        <row r="28">
          <cell r="A28" t="str">
            <v>12101</v>
          </cell>
          <cell r="B28" t="str">
            <v>JUSTICA FEDERAL DE PRIMEIRO GRAU</v>
          </cell>
          <cell r="C28" t="str">
            <v>09</v>
          </cell>
          <cell r="D28" t="str">
            <v>272</v>
          </cell>
          <cell r="E28" t="str">
            <v>0033</v>
          </cell>
          <cell r="F28" t="str">
            <v>PROGRAMA DE GESTAO E MANUTENCAO DO PODER JUDICIARIO</v>
          </cell>
          <cell r="G28" t="str">
            <v>0181</v>
          </cell>
          <cell r="H28" t="str">
            <v>APOSENTADORIAS E PENSOES CIVIS DA UNIAO</v>
          </cell>
          <cell r="I28" t="str">
            <v>2</v>
          </cell>
          <cell r="J28" t="str">
            <v>0156</v>
          </cell>
          <cell r="K28" t="str">
            <v>CONTRIB.DO SERV.PARA O PLANO SEG.SOC.SERV.PUB</v>
          </cell>
          <cell r="L28" t="str">
            <v>1</v>
          </cell>
          <cell r="M28">
            <v>173418274.56</v>
          </cell>
          <cell r="P28">
            <v>173418274.56</v>
          </cell>
          <cell r="Q28">
            <v>173418274.56</v>
          </cell>
          <cell r="R28">
            <v>173418274.56</v>
          </cell>
        </row>
        <row r="29">
          <cell r="A29" t="str">
            <v>12101</v>
          </cell>
          <cell r="B29" t="str">
            <v>JUSTICA FEDERAL DE PRIMEIRO GRAU</v>
          </cell>
          <cell r="C29" t="str">
            <v>09</v>
          </cell>
          <cell r="D29" t="str">
            <v>272</v>
          </cell>
          <cell r="E29" t="str">
            <v>0033</v>
          </cell>
          <cell r="F29" t="str">
            <v>PROGRAMA DE GESTAO E MANUTENCAO DO PODER JUDICIARIO</v>
          </cell>
          <cell r="G29" t="str">
            <v>0181</v>
          </cell>
          <cell r="H29" t="str">
            <v>APOSENTADORIAS E PENSOES CIVIS DA UNIAO</v>
          </cell>
          <cell r="I29" t="str">
            <v>2</v>
          </cell>
          <cell r="J29" t="str">
            <v>0169</v>
          </cell>
          <cell r="K29" t="str">
            <v>CONTR.PATRONAL PARA O PLANO SEG.SOC.SERV.PUB.</v>
          </cell>
          <cell r="L29" t="str">
            <v>1</v>
          </cell>
          <cell r="M29">
            <v>94083654.620000005</v>
          </cell>
          <cell r="P29">
            <v>94083654.620000005</v>
          </cell>
          <cell r="Q29">
            <v>94083654.620000005</v>
          </cell>
          <cell r="R29">
            <v>93697769.769999996</v>
          </cell>
        </row>
        <row r="30">
          <cell r="A30" t="str">
            <v>12101</v>
          </cell>
          <cell r="B30" t="str">
            <v>JUSTICA FEDERAL DE PRIMEIRO GRAU</v>
          </cell>
          <cell r="C30" t="str">
            <v>28</v>
          </cell>
          <cell r="D30" t="str">
            <v>846</v>
          </cell>
          <cell r="E30" t="str">
            <v>0909</v>
          </cell>
          <cell r="F30" t="str">
            <v>OPERACOES ESPECIAIS: OUTROS ENCARGOS ESPECIAIS</v>
          </cell>
          <cell r="G30" t="str">
            <v>00S6</v>
          </cell>
          <cell r="H30" t="str">
            <v>BENEFICIO ESPECIAL E DEMAIS COMPLEMENTACOES DE APOSENTADORIA</v>
          </cell>
          <cell r="I30" t="str">
            <v>2</v>
          </cell>
          <cell r="J30" t="str">
            <v>0100</v>
          </cell>
          <cell r="K30" t="str">
            <v>RECURSOS PRIMARIOS DE LIVRE APLICACAO</v>
          </cell>
          <cell r="L30" t="str">
            <v>1</v>
          </cell>
          <cell r="M30">
            <v>190187.25</v>
          </cell>
          <cell r="P30">
            <v>190187.25</v>
          </cell>
          <cell r="Q30">
            <v>190187.25</v>
          </cell>
          <cell r="R30">
            <v>190187.25</v>
          </cell>
        </row>
        <row r="31">
          <cell r="A31" t="str">
            <v>40201</v>
          </cell>
          <cell r="B31" t="str">
            <v>INSTITUTO NACIONAL DO SEGURO SOCIAL - INSS</v>
          </cell>
          <cell r="C31" t="str">
            <v>28</v>
          </cell>
          <cell r="D31" t="str">
            <v>846</v>
          </cell>
          <cell r="E31" t="str">
            <v>0901</v>
          </cell>
          <cell r="F31" t="str">
            <v>OPERACOES ESPECIAIS: CUMPRIMENTO DE SENTENCAS JUDICIAIS</v>
          </cell>
          <cell r="G31" t="str">
            <v>00SA</v>
          </cell>
          <cell r="H31" t="str">
            <v>PAGAMENTO DE HONORARIOS PERICIAIS NAS ACOES EM QUE O INSS FI</v>
          </cell>
          <cell r="I31" t="str">
            <v>2</v>
          </cell>
          <cell r="J31" t="str">
            <v>0300</v>
          </cell>
          <cell r="K31" t="str">
            <v>RECURSOS PRIMARIOS DE LIVRE APLICACAO</v>
          </cell>
          <cell r="L31" t="str">
            <v>3</v>
          </cell>
          <cell r="M31">
            <v>23195594</v>
          </cell>
          <cell r="P31">
            <v>20014589.27</v>
          </cell>
          <cell r="Q31">
            <v>18271729</v>
          </cell>
          <cell r="R31">
            <v>17701085.43</v>
          </cell>
        </row>
        <row r="32">
          <cell r="A32" t="str">
            <v>63101</v>
          </cell>
          <cell r="B32" t="str">
            <v>ADVOCACIA-GERAL DA UNIAO - AGU</v>
          </cell>
          <cell r="C32" t="str">
            <v>03</v>
          </cell>
          <cell r="D32" t="str">
            <v>092</v>
          </cell>
          <cell r="E32" t="str">
            <v>4005</v>
          </cell>
          <cell r="F32" t="str">
            <v>PROTECAO JURIDICA DA UNIAO</v>
          </cell>
          <cell r="G32" t="str">
            <v>2674</v>
          </cell>
          <cell r="H32" t="str">
            <v>REPRESENTACAO JUDICIAL E EXTRAJUDICIAL DA UNIAO E SUAS AUTAR</v>
          </cell>
          <cell r="I32" t="str">
            <v>1</v>
          </cell>
          <cell r="J32" t="str">
            <v>0100</v>
          </cell>
          <cell r="K32" t="str">
            <v>RECURSOS PRIMARIOS DE LIVRE APLICACAO</v>
          </cell>
          <cell r="L32" t="str">
            <v>3</v>
          </cell>
          <cell r="N32">
            <v>98942.44</v>
          </cell>
          <cell r="P32">
            <v>98942.44</v>
          </cell>
          <cell r="Q32">
            <v>72738.42</v>
          </cell>
          <cell r="R32">
            <v>72738.42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5"/>
  <sheetViews>
    <sheetView showGridLines="0" tabSelected="1" view="pageBreakPreview" zoomScale="85" zoomScaleNormal="70" zoomScaleSheetLayoutView="85" workbookViewId="0"/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7.85546875" customWidth="1"/>
    <col min="17" max="17" width="14.28515625" customWidth="1"/>
    <col min="18" max="18" width="17.28515625" customWidth="1"/>
    <col min="19" max="19" width="20.5703125" customWidth="1"/>
    <col min="20" max="20" width="12" customWidth="1"/>
    <col min="21" max="21" width="16.42578125" customWidth="1"/>
    <col min="23" max="23" width="17" customWidth="1"/>
    <col min="25" max="26" width="13.140625" bestFit="1" customWidth="1"/>
    <col min="27" max="27" width="11.5703125" bestFit="1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44896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+'[1]Access-Dez'!A10</f>
        <v>12101</v>
      </c>
      <c r="B10" s="38" t="str">
        <f>+'[1]Access-Dez'!B10</f>
        <v>JUSTICA FEDERAL DE PRIMEIRO GRAU</v>
      </c>
      <c r="C10" s="39" t="str">
        <f>CONCATENATE('[1]Access-Dez'!C10,".",'[1]Access-Dez'!D10)</f>
        <v>02.061</v>
      </c>
      <c r="D10" s="39" t="str">
        <f>CONCATENATE('[1]Access-Dez'!E10,".",'[1]Access-Dez'!G10)</f>
        <v>0033.4224</v>
      </c>
      <c r="E10" s="38" t="str">
        <f>+'[1]Access-Dez'!F10</f>
        <v>PROGRAMA DE GESTAO E MANUTENCAO DO PODER JUDICIARIO</v>
      </c>
      <c r="F10" s="40" t="str">
        <f>+'[1]Access-Dez'!H10</f>
        <v>ASSISTENCIA JURIDICA A PESSOAS CARENTES</v>
      </c>
      <c r="G10" s="37" t="str">
        <f>IF('[1]Access-Dez'!I10="1","F","S")</f>
        <v>F</v>
      </c>
      <c r="H10" s="37" t="str">
        <f>+'[1]Access-Dez'!J10</f>
        <v>0100</v>
      </c>
      <c r="I10" s="41" t="str">
        <f>+'[1]Access-Dez'!K10</f>
        <v>RECURSOS PRIMARIOS DE LIVRE APLICACAO</v>
      </c>
      <c r="J10" s="37" t="str">
        <f>+'[1]Access-Dez'!L10</f>
        <v>3</v>
      </c>
      <c r="K10" s="42"/>
      <c r="L10" s="43"/>
      <c r="M10" s="43"/>
      <c r="N10" s="44">
        <f>K10+L10-M10</f>
        <v>0</v>
      </c>
      <c r="O10" s="42"/>
      <c r="P10" s="45">
        <f>'[1]Access-Dez'!M10</f>
        <v>9402547</v>
      </c>
      <c r="Q10" s="45">
        <f>'[1]Access-Dez'!N10-'[1]Access-Dez'!O10</f>
        <v>0</v>
      </c>
      <c r="R10" s="45">
        <f>N10-O10+P10+Q10</f>
        <v>9402547</v>
      </c>
      <c r="S10" s="45">
        <f>'[1]Access-Dez'!P10</f>
        <v>9041742.0700000003</v>
      </c>
      <c r="T10" s="46">
        <f>IF(R10&gt;0,S10/R10,0)</f>
        <v>0.96162689428726067</v>
      </c>
      <c r="U10" s="45">
        <f>'[1]Access-Dez'!Q10</f>
        <v>8796089.1400000006</v>
      </c>
      <c r="V10" s="46">
        <f>IF(R10&gt;0,U10/R10,0)</f>
        <v>0.93550068295324662</v>
      </c>
      <c r="W10" s="45">
        <f>'[1]Access-Dez'!R10</f>
        <v>8737828.4499999993</v>
      </c>
      <c r="X10" s="46">
        <f>IF(R10&gt;0,W10/R10,0)</f>
        <v>0.92930441613320303</v>
      </c>
    </row>
    <row r="11" spans="1:24" ht="30.75" customHeight="1" x14ac:dyDescent="0.2">
      <c r="A11" s="47" t="str">
        <f>+'[1]Access-Dez'!A11</f>
        <v>12101</v>
      </c>
      <c r="B11" s="48" t="str">
        <f>+'[1]Access-Dez'!B11</f>
        <v>JUSTICA FEDERAL DE PRIMEIRO GRAU</v>
      </c>
      <c r="C11" s="47" t="str">
        <f>CONCATENATE('[1]Access-Dez'!C11,".",'[1]Access-Dez'!D11)</f>
        <v>02.061</v>
      </c>
      <c r="D11" s="47" t="str">
        <f>CONCATENATE('[1]Access-Dez'!E11,".",'[1]Access-Dez'!G11)</f>
        <v>0033.4224</v>
      </c>
      <c r="E11" s="48" t="str">
        <f>+'[1]Access-Dez'!F11</f>
        <v>PROGRAMA DE GESTAO E MANUTENCAO DO PODER JUDICIARIO</v>
      </c>
      <c r="F11" s="49" t="str">
        <f>+'[1]Access-Dez'!H11</f>
        <v>ASSISTENCIA JURIDICA A PESSOAS CARENTES</v>
      </c>
      <c r="G11" s="47" t="str">
        <f>IF('[1]Access-Dez'!I11="1","F","S")</f>
        <v>F</v>
      </c>
      <c r="H11" s="47" t="str">
        <f>+'[1]Access-Dez'!J11</f>
        <v>0127</v>
      </c>
      <c r="I11" s="48" t="str">
        <f>+'[1]Access-Dez'!K11</f>
        <v>CUSTAS JUDICIAIS</v>
      </c>
      <c r="J11" s="47" t="str">
        <f>+'[1]Access-Dez'!L11</f>
        <v>3</v>
      </c>
      <c r="K11" s="50"/>
      <c r="L11" s="50"/>
      <c r="M11" s="50"/>
      <c r="N11" s="51">
        <v>0</v>
      </c>
      <c r="O11" s="50"/>
      <c r="P11" s="52">
        <f>'[1]Access-Dez'!M11</f>
        <v>899117</v>
      </c>
      <c r="Q11" s="52">
        <f>'[1]Access-Dez'!N11-'[1]Access-Dez'!O11</f>
        <v>0</v>
      </c>
      <c r="R11" s="52">
        <f t="shared" ref="R11:R32" si="0">N11-O11+P11+Q11</f>
        <v>899117</v>
      </c>
      <c r="S11" s="52">
        <f>'[1]Access-Dez'!P11</f>
        <v>894217.14</v>
      </c>
      <c r="T11" s="53">
        <f t="shared" ref="T11:T33" si="1">IF(R11&gt;0,S11/R11,0)</f>
        <v>0.99455036441308531</v>
      </c>
      <c r="U11" s="52">
        <f>'[1]Access-Dez'!Q11</f>
        <v>893395.76</v>
      </c>
      <c r="V11" s="53">
        <f t="shared" ref="V11:V33" si="2">IF(R11&gt;0,U11/R11,0)</f>
        <v>0.99363682368368078</v>
      </c>
      <c r="W11" s="52">
        <f>'[1]Access-Dez'!R11</f>
        <v>893337.98</v>
      </c>
      <c r="X11" s="53">
        <f t="shared" ref="X11:X33" si="3">IF(R11&gt;0,W11/R11,0)</f>
        <v>0.99357256063448918</v>
      </c>
    </row>
    <row r="12" spans="1:24" ht="30.75" customHeight="1" x14ac:dyDescent="0.2">
      <c r="A12" s="47" t="str">
        <f>+'[1]Access-Dez'!A12</f>
        <v>12101</v>
      </c>
      <c r="B12" s="48" t="str">
        <f>+'[1]Access-Dez'!B12</f>
        <v>JUSTICA FEDERAL DE PRIMEIRO GRAU</v>
      </c>
      <c r="C12" s="47" t="str">
        <f>CONCATENATE('[1]Access-Dez'!C12,".",'[1]Access-Dez'!D12)</f>
        <v>02.061</v>
      </c>
      <c r="D12" s="47" t="str">
        <f>CONCATENATE('[1]Access-Dez'!E12,".",'[1]Access-Dez'!G12)</f>
        <v>0033.4257</v>
      </c>
      <c r="E12" s="48" t="str">
        <f>+'[1]Access-Dez'!F12</f>
        <v>PROGRAMA DE GESTAO E MANUTENCAO DO PODER JUDICIARIO</v>
      </c>
      <c r="F12" s="48" t="str">
        <f>+'[1]Access-Dez'!H12</f>
        <v>JULGAMENTO DE CAUSAS NA JUSTICA FEDERAL</v>
      </c>
      <c r="G12" s="47" t="str">
        <f>IF('[1]Access-Dez'!I12="1","F","S")</f>
        <v>F</v>
      </c>
      <c r="H12" s="47" t="str">
        <f>+'[1]Access-Dez'!J12</f>
        <v>0100</v>
      </c>
      <c r="I12" s="48" t="str">
        <f>+'[1]Access-Dez'!K12</f>
        <v>RECURSOS PRIMARIOS DE LIVRE APLICACAO</v>
      </c>
      <c r="J12" s="47" t="str">
        <f>+'[1]Access-Dez'!L12</f>
        <v>4</v>
      </c>
      <c r="K12" s="52"/>
      <c r="L12" s="52"/>
      <c r="M12" s="52"/>
      <c r="N12" s="50">
        <v>0</v>
      </c>
      <c r="O12" s="52"/>
      <c r="P12" s="52">
        <f>'[1]Access-Dez'!M12</f>
        <v>17547027</v>
      </c>
      <c r="Q12" s="52">
        <f>'[1]Access-Dez'!N12-'[1]Access-Dez'!O12</f>
        <v>0</v>
      </c>
      <c r="R12" s="52">
        <f t="shared" si="0"/>
        <v>17547027</v>
      </c>
      <c r="S12" s="52">
        <f>'[1]Access-Dez'!P12</f>
        <v>17295400.48</v>
      </c>
      <c r="T12" s="53">
        <f t="shared" si="1"/>
        <v>0.98565987731141014</v>
      </c>
      <c r="U12" s="52">
        <f>'[1]Access-Dez'!Q12</f>
        <v>15672337.83</v>
      </c>
      <c r="V12" s="53">
        <f t="shared" si="2"/>
        <v>0.89316200573464666</v>
      </c>
      <c r="W12" s="52">
        <f>'[1]Access-Dez'!R12</f>
        <v>15303677.18</v>
      </c>
      <c r="X12" s="53">
        <f t="shared" si="3"/>
        <v>0.87215214178447431</v>
      </c>
    </row>
    <row r="13" spans="1:24" ht="30.75" customHeight="1" x14ac:dyDescent="0.2">
      <c r="A13" s="47" t="str">
        <f>+'[1]Access-Dez'!A13</f>
        <v>12101</v>
      </c>
      <c r="B13" s="48" t="str">
        <f>+'[1]Access-Dez'!B13</f>
        <v>JUSTICA FEDERAL DE PRIMEIRO GRAU</v>
      </c>
      <c r="C13" s="47" t="str">
        <f>CONCATENATE('[1]Access-Dez'!C13,".",'[1]Access-Dez'!D13)</f>
        <v>02.061</v>
      </c>
      <c r="D13" s="47" t="str">
        <f>CONCATENATE('[1]Access-Dez'!E13,".",'[1]Access-Dez'!G13)</f>
        <v>0033.4257</v>
      </c>
      <c r="E13" s="48" t="str">
        <f>+'[1]Access-Dez'!F13</f>
        <v>PROGRAMA DE GESTAO E MANUTENCAO DO PODER JUDICIARIO</v>
      </c>
      <c r="F13" s="48" t="str">
        <f>+'[1]Access-Dez'!H13</f>
        <v>JULGAMENTO DE CAUSAS NA JUSTICA FEDERAL</v>
      </c>
      <c r="G13" s="47" t="str">
        <f>IF('[1]Access-Dez'!I13="1","F","S")</f>
        <v>F</v>
      </c>
      <c r="H13" s="47" t="str">
        <f>+'[1]Access-Dez'!J13</f>
        <v>0100</v>
      </c>
      <c r="I13" s="48" t="str">
        <f>+'[1]Access-Dez'!K13</f>
        <v>RECURSOS PRIMARIOS DE LIVRE APLICACAO</v>
      </c>
      <c r="J13" s="47" t="str">
        <f>+'[1]Access-Dez'!L13</f>
        <v>3</v>
      </c>
      <c r="K13" s="52"/>
      <c r="L13" s="52"/>
      <c r="M13" s="52"/>
      <c r="N13" s="50">
        <v>0</v>
      </c>
      <c r="O13" s="52"/>
      <c r="P13" s="52">
        <f>'[1]Access-Dez'!M13</f>
        <v>124405674</v>
      </c>
      <c r="Q13" s="52">
        <f>'[1]Access-Dez'!N13-'[1]Access-Dez'!O13</f>
        <v>-634890.63</v>
      </c>
      <c r="R13" s="52">
        <f t="shared" si="0"/>
        <v>123770783.37</v>
      </c>
      <c r="S13" s="52">
        <f>'[1]Access-Dez'!P13</f>
        <v>122098714.5</v>
      </c>
      <c r="T13" s="53">
        <f t="shared" si="1"/>
        <v>0.98649060121885523</v>
      </c>
      <c r="U13" s="52">
        <f>'[1]Access-Dez'!Q13</f>
        <v>115777721.41</v>
      </c>
      <c r="V13" s="53">
        <f t="shared" si="2"/>
        <v>0.9354204462283674</v>
      </c>
      <c r="W13" s="52">
        <f>'[1]Access-Dez'!R13</f>
        <v>112887478.87</v>
      </c>
      <c r="X13" s="53">
        <f t="shared" si="3"/>
        <v>0.91206887276890314</v>
      </c>
    </row>
    <row r="14" spans="1:24" ht="30.75" customHeight="1" x14ac:dyDescent="0.2">
      <c r="A14" s="47" t="str">
        <f>+'[1]Access-Dez'!A14</f>
        <v>12101</v>
      </c>
      <c r="B14" s="48" t="str">
        <f>+'[1]Access-Dez'!B14</f>
        <v>JUSTICA FEDERAL DE PRIMEIRO GRAU</v>
      </c>
      <c r="C14" s="47" t="str">
        <f>CONCATENATE('[1]Access-Dez'!C14,".",'[1]Access-Dez'!D14)</f>
        <v>02.061</v>
      </c>
      <c r="D14" s="47" t="str">
        <f>CONCATENATE('[1]Access-Dez'!E14,".",'[1]Access-Dez'!G14)</f>
        <v>0033.4257</v>
      </c>
      <c r="E14" s="48" t="str">
        <f>+'[1]Access-Dez'!F14</f>
        <v>PROGRAMA DE GESTAO E MANUTENCAO DO PODER JUDICIARIO</v>
      </c>
      <c r="F14" s="48" t="str">
        <f>+'[1]Access-Dez'!H14</f>
        <v>JULGAMENTO DE CAUSAS NA JUSTICA FEDERAL</v>
      </c>
      <c r="G14" s="47" t="str">
        <f>IF('[1]Access-Dez'!I14="1","F","S")</f>
        <v>F</v>
      </c>
      <c r="H14" s="47" t="str">
        <f>+'[1]Access-Dez'!J14</f>
        <v>0127</v>
      </c>
      <c r="I14" s="48" t="str">
        <f>+'[1]Access-Dez'!K14</f>
        <v>CUSTAS JUDICIAIS</v>
      </c>
      <c r="J14" s="47" t="str">
        <f>+'[1]Access-Dez'!L14</f>
        <v>3</v>
      </c>
      <c r="K14" s="52"/>
      <c r="L14" s="52"/>
      <c r="M14" s="52"/>
      <c r="N14" s="50">
        <v>0</v>
      </c>
      <c r="O14" s="52"/>
      <c r="P14" s="52">
        <f>'[1]Access-Dez'!M14</f>
        <v>19425786.629999999</v>
      </c>
      <c r="Q14" s="52">
        <f>'[1]Access-Dez'!N14-'[1]Access-Dez'!O14</f>
        <v>0</v>
      </c>
      <c r="R14" s="52">
        <f t="shared" si="0"/>
        <v>19425786.629999999</v>
      </c>
      <c r="S14" s="52">
        <f>'[1]Access-Dez'!P14</f>
        <v>19079410.969999999</v>
      </c>
      <c r="T14" s="53">
        <f t="shared" si="1"/>
        <v>0.98216928525998126</v>
      </c>
      <c r="U14" s="52">
        <f>'[1]Access-Dez'!Q14</f>
        <v>17466556.640000001</v>
      </c>
      <c r="V14" s="53">
        <f t="shared" si="2"/>
        <v>0.89914282354083497</v>
      </c>
      <c r="W14" s="52">
        <f>'[1]Access-Dez'!R14</f>
        <v>17363560.039999999</v>
      </c>
      <c r="X14" s="53">
        <f t="shared" si="3"/>
        <v>0.89384076798129641</v>
      </c>
    </row>
    <row r="15" spans="1:24" ht="30.75" customHeight="1" x14ac:dyDescent="0.2">
      <c r="A15" s="47" t="str">
        <f>+'[1]Access-Dez'!A15</f>
        <v>12101</v>
      </c>
      <c r="B15" s="48" t="str">
        <f>+'[1]Access-Dez'!B15</f>
        <v>JUSTICA FEDERAL DE PRIMEIRO GRAU</v>
      </c>
      <c r="C15" s="47" t="str">
        <f>CONCATENATE('[1]Access-Dez'!C15,".",'[1]Access-Dez'!D15)</f>
        <v>02.122</v>
      </c>
      <c r="D15" s="47" t="str">
        <f>CONCATENATE('[1]Access-Dez'!E15,".",'[1]Access-Dez'!G15)</f>
        <v>0033.15ZP</v>
      </c>
      <c r="E15" s="48" t="str">
        <f>+'[1]Access-Dez'!F15</f>
        <v>PROGRAMA DE GESTAO E MANUTENCAO DO PODER JUDICIARIO</v>
      </c>
      <c r="F15" s="48" t="str">
        <f>+'[1]Access-Dez'!H15</f>
        <v>AQUISICAO DE EDIFICIO-SEDE DA JUSTICA FEDERAL EM BAURU - SP</v>
      </c>
      <c r="G15" s="47" t="str">
        <f>IF('[1]Access-Dez'!I15="1","F","S")</f>
        <v>F</v>
      </c>
      <c r="H15" s="47" t="str">
        <f>+'[1]Access-Dez'!J15</f>
        <v>0100</v>
      </c>
      <c r="I15" s="48" t="str">
        <f>+'[1]Access-Dez'!K15</f>
        <v>RECURSOS PRIMARIOS DE LIVRE APLICACAO</v>
      </c>
      <c r="J15" s="47" t="str">
        <f>+'[1]Access-Dez'!L15</f>
        <v>5</v>
      </c>
      <c r="K15" s="50"/>
      <c r="L15" s="50"/>
      <c r="M15" s="50"/>
      <c r="N15" s="50">
        <v>0</v>
      </c>
      <c r="O15" s="50"/>
      <c r="P15" s="52">
        <f>'[1]Access-Dez'!M15</f>
        <v>21950000</v>
      </c>
      <c r="Q15" s="52">
        <f>'[1]Access-Dez'!N15-'[1]Access-Dez'!O15</f>
        <v>0</v>
      </c>
      <c r="R15" s="52">
        <f t="shared" si="0"/>
        <v>21950000</v>
      </c>
      <c r="S15" s="52">
        <f>'[1]Access-Dez'!P15</f>
        <v>21950000</v>
      </c>
      <c r="T15" s="53">
        <f t="shared" si="1"/>
        <v>1</v>
      </c>
      <c r="U15" s="52">
        <f>'[1]Access-Dez'!Q15</f>
        <v>21950000</v>
      </c>
      <c r="V15" s="53">
        <f t="shared" si="2"/>
        <v>1</v>
      </c>
      <c r="W15" s="52">
        <f>'[1]Access-Dez'!R15</f>
        <v>21950000</v>
      </c>
      <c r="X15" s="53">
        <f t="shared" si="3"/>
        <v>1</v>
      </c>
    </row>
    <row r="16" spans="1:24" ht="30.75" customHeight="1" x14ac:dyDescent="0.2">
      <c r="A16" s="47" t="str">
        <f>+'[1]Access-Dez'!A16</f>
        <v>12101</v>
      </c>
      <c r="B16" s="48" t="str">
        <f>+'[1]Access-Dez'!B16</f>
        <v>JUSTICA FEDERAL DE PRIMEIRO GRAU</v>
      </c>
      <c r="C16" s="47" t="str">
        <f>CONCATENATE('[1]Access-Dez'!C16,".",'[1]Access-Dez'!D16)</f>
        <v>02.122</v>
      </c>
      <c r="D16" s="47" t="str">
        <f>CONCATENATE('[1]Access-Dez'!E16,".",'[1]Access-Dez'!G16)</f>
        <v>0033.15ZQ</v>
      </c>
      <c r="E16" s="48" t="str">
        <f>+'[1]Access-Dez'!F16</f>
        <v>PROGRAMA DE GESTAO E MANUTENCAO DO PODER JUDICIARIO</v>
      </c>
      <c r="F16" s="48" t="str">
        <f>+'[1]Access-Dez'!H16</f>
        <v>AQUISICAO DE EDIFICIO-SEDE DA JUSTICA FEDERAL EM FRANCA-SP</v>
      </c>
      <c r="G16" s="47" t="str">
        <f>IF('[1]Access-Dez'!I16="1","F","S")</f>
        <v>F</v>
      </c>
      <c r="H16" s="47" t="str">
        <f>+'[1]Access-Dez'!J16</f>
        <v>0100</v>
      </c>
      <c r="I16" s="48" t="str">
        <f>+'[1]Access-Dez'!K16</f>
        <v>RECURSOS PRIMARIOS DE LIVRE APLICACAO</v>
      </c>
      <c r="J16" s="47" t="str">
        <f>+'[1]Access-Dez'!L16</f>
        <v>5</v>
      </c>
      <c r="K16" s="52"/>
      <c r="L16" s="52"/>
      <c r="M16" s="52"/>
      <c r="N16" s="50">
        <v>0</v>
      </c>
      <c r="O16" s="52"/>
      <c r="P16" s="52">
        <f>'[1]Access-Dez'!M16</f>
        <v>10000000</v>
      </c>
      <c r="Q16" s="52">
        <f>'[1]Access-Dez'!N16-'[1]Access-Dez'!O16</f>
        <v>0</v>
      </c>
      <c r="R16" s="52">
        <f t="shared" si="0"/>
        <v>10000000</v>
      </c>
      <c r="S16" s="52">
        <f>'[1]Access-Dez'!P16</f>
        <v>10000000</v>
      </c>
      <c r="T16" s="53">
        <f t="shared" si="1"/>
        <v>1</v>
      </c>
      <c r="U16" s="52">
        <f>'[1]Access-Dez'!Q16</f>
        <v>10000000</v>
      </c>
      <c r="V16" s="53">
        <f t="shared" si="2"/>
        <v>1</v>
      </c>
      <c r="W16" s="52">
        <f>'[1]Access-Dez'!R16</f>
        <v>10000000</v>
      </c>
      <c r="X16" s="53">
        <f t="shared" si="3"/>
        <v>1</v>
      </c>
    </row>
    <row r="17" spans="1:27" ht="30.75" customHeight="1" x14ac:dyDescent="0.2">
      <c r="A17" s="47" t="str">
        <f>+'[1]Access-Dez'!A17</f>
        <v>12101</v>
      </c>
      <c r="B17" s="48" t="str">
        <f>+'[1]Access-Dez'!B17</f>
        <v>JUSTICA FEDERAL DE PRIMEIRO GRAU</v>
      </c>
      <c r="C17" s="47" t="str">
        <f>CONCATENATE('[1]Access-Dez'!C17,".",'[1]Access-Dez'!D17)</f>
        <v>02.122</v>
      </c>
      <c r="D17" s="47" t="str">
        <f>CONCATENATE('[1]Access-Dez'!E17,".",'[1]Access-Dez'!G17)</f>
        <v>0033.15ZR</v>
      </c>
      <c r="E17" s="48" t="str">
        <f>+'[1]Access-Dez'!F17</f>
        <v>PROGRAMA DE GESTAO E MANUTENCAO DO PODER JUDICIARIO</v>
      </c>
      <c r="F17" s="48" t="str">
        <f>+'[1]Access-Dez'!H17</f>
        <v>AQUISICAO DE EDIFICIO-SEDE DA JUSTICA FEDERAL EM SAO JOAO DA</v>
      </c>
      <c r="G17" s="47" t="str">
        <f>IF('[1]Access-Dez'!I17="1","F","S")</f>
        <v>F</v>
      </c>
      <c r="H17" s="47" t="str">
        <f>+'[1]Access-Dez'!J17</f>
        <v>0100</v>
      </c>
      <c r="I17" s="48" t="str">
        <f>+'[1]Access-Dez'!K17</f>
        <v>RECURSOS PRIMARIOS DE LIVRE APLICACAO</v>
      </c>
      <c r="J17" s="47" t="str">
        <f>+'[1]Access-Dez'!L17</f>
        <v>5</v>
      </c>
      <c r="K17" s="52"/>
      <c r="L17" s="52"/>
      <c r="M17" s="52"/>
      <c r="N17" s="50">
        <v>0</v>
      </c>
      <c r="O17" s="52"/>
      <c r="P17" s="52">
        <f>'[1]Access-Dez'!M17</f>
        <v>3200000</v>
      </c>
      <c r="Q17" s="52">
        <f>'[1]Access-Dez'!N17-'[1]Access-Dez'!O17</f>
        <v>0</v>
      </c>
      <c r="R17" s="52">
        <f t="shared" si="0"/>
        <v>3200000</v>
      </c>
      <c r="S17" s="52">
        <f>'[1]Access-Dez'!P17</f>
        <v>3200000</v>
      </c>
      <c r="T17" s="53">
        <f t="shared" si="1"/>
        <v>1</v>
      </c>
      <c r="U17" s="52">
        <f>'[1]Access-Dez'!Q17</f>
        <v>3200000</v>
      </c>
      <c r="V17" s="53">
        <f t="shared" si="2"/>
        <v>1</v>
      </c>
      <c r="W17" s="52">
        <f>'[1]Access-Dez'!R17</f>
        <v>3200000</v>
      </c>
      <c r="X17" s="53">
        <f t="shared" si="3"/>
        <v>1</v>
      </c>
    </row>
    <row r="18" spans="1:27" ht="30.75" customHeight="1" x14ac:dyDescent="0.2">
      <c r="A18" s="47" t="str">
        <f>+'[1]Access-Dez'!A18</f>
        <v>12101</v>
      </c>
      <c r="B18" s="48" t="str">
        <f>+'[1]Access-Dez'!B18</f>
        <v>JUSTICA FEDERAL DE PRIMEIRO GRAU</v>
      </c>
      <c r="C18" s="47" t="str">
        <f>CONCATENATE('[1]Access-Dez'!C18,".",'[1]Access-Dez'!D18)</f>
        <v>02.122</v>
      </c>
      <c r="D18" s="47" t="str">
        <f>CONCATENATE('[1]Access-Dez'!E18,".",'[1]Access-Dez'!G18)</f>
        <v>0033.20TP</v>
      </c>
      <c r="E18" s="48" t="str">
        <f>+'[1]Access-Dez'!F18</f>
        <v>PROGRAMA DE GESTAO E MANUTENCAO DO PODER JUDICIARIO</v>
      </c>
      <c r="F18" s="48" t="str">
        <f>+'[1]Access-Dez'!H18</f>
        <v>ATIVOS CIVIS DA UNIAO</v>
      </c>
      <c r="G18" s="47" t="str">
        <f>IF('[1]Access-Dez'!I18="1","F","S")</f>
        <v>F</v>
      </c>
      <c r="H18" s="47" t="str">
        <f>+'[1]Access-Dez'!J18</f>
        <v>0100</v>
      </c>
      <c r="I18" s="48" t="str">
        <f>+'[1]Access-Dez'!K18</f>
        <v>RECURSOS PRIMARIOS DE LIVRE APLICACAO</v>
      </c>
      <c r="J18" s="47" t="str">
        <f>+'[1]Access-Dez'!L18</f>
        <v>1</v>
      </c>
      <c r="K18" s="52"/>
      <c r="L18" s="52"/>
      <c r="M18" s="52"/>
      <c r="N18" s="50">
        <v>0</v>
      </c>
      <c r="O18" s="52"/>
      <c r="P18" s="52">
        <f>'[1]Access-Dez'!M18</f>
        <v>1146185891.97</v>
      </c>
      <c r="Q18" s="52">
        <f>'[1]Access-Dez'!N18-'[1]Access-Dez'!O18</f>
        <v>0</v>
      </c>
      <c r="R18" s="52">
        <f t="shared" si="0"/>
        <v>1146185891.97</v>
      </c>
      <c r="S18" s="52">
        <f>'[1]Access-Dez'!P18</f>
        <v>1146185891.97</v>
      </c>
      <c r="T18" s="53">
        <f t="shared" si="1"/>
        <v>1</v>
      </c>
      <c r="U18" s="52">
        <f>'[1]Access-Dez'!Q18</f>
        <v>1132631636.0899999</v>
      </c>
      <c r="V18" s="53">
        <f t="shared" si="2"/>
        <v>0.98817446980026613</v>
      </c>
      <c r="W18" s="52">
        <f>'[1]Access-Dez'!R18</f>
        <v>1125116689.3499999</v>
      </c>
      <c r="X18" s="53">
        <f t="shared" si="3"/>
        <v>0.9816179881748609</v>
      </c>
    </row>
    <row r="19" spans="1:27" ht="30.75" customHeight="1" x14ac:dyDescent="0.2">
      <c r="A19" s="47" t="str">
        <f>+'[1]Access-Dez'!A19</f>
        <v>12101</v>
      </c>
      <c r="B19" s="48" t="str">
        <f>+'[1]Access-Dez'!B19</f>
        <v>JUSTICA FEDERAL DE PRIMEIRO GRAU</v>
      </c>
      <c r="C19" s="47" t="str">
        <f>CONCATENATE('[1]Access-Dez'!C19,".",'[1]Access-Dez'!D19)</f>
        <v>02.122</v>
      </c>
      <c r="D19" s="47" t="str">
        <f>CONCATENATE('[1]Access-Dez'!E19,".",'[1]Access-Dez'!G19)</f>
        <v>0033.216H</v>
      </c>
      <c r="E19" s="48" t="str">
        <f>+'[1]Access-Dez'!F19</f>
        <v>PROGRAMA DE GESTAO E MANUTENCAO DO PODER JUDICIARIO</v>
      </c>
      <c r="F19" s="48" t="str">
        <f>+'[1]Access-Dez'!H19</f>
        <v>AJUDA DE CUSTO PARA MORADIA OU AUXILIO-MORADIA A AGENTES PUB</v>
      </c>
      <c r="G19" s="47" t="str">
        <f>IF('[1]Access-Dez'!I19="1","F","S")</f>
        <v>F</v>
      </c>
      <c r="H19" s="47" t="str">
        <f>+'[1]Access-Dez'!J19</f>
        <v>0100</v>
      </c>
      <c r="I19" s="48" t="str">
        <f>+'[1]Access-Dez'!K19</f>
        <v>RECURSOS PRIMARIOS DE LIVRE APLICACAO</v>
      </c>
      <c r="J19" s="47" t="str">
        <f>+'[1]Access-Dez'!L19</f>
        <v>3</v>
      </c>
      <c r="K19" s="52"/>
      <c r="L19" s="52"/>
      <c r="M19" s="52"/>
      <c r="N19" s="50">
        <v>0</v>
      </c>
      <c r="O19" s="52"/>
      <c r="P19" s="52">
        <f>'[1]Access-Dez'!M19</f>
        <v>126000</v>
      </c>
      <c r="Q19" s="52">
        <f>'[1]Access-Dez'!N19-'[1]Access-Dez'!O19</f>
        <v>0</v>
      </c>
      <c r="R19" s="52">
        <f t="shared" si="0"/>
        <v>126000</v>
      </c>
      <c r="S19" s="52">
        <f>'[1]Access-Dez'!P19</f>
        <v>109204.04</v>
      </c>
      <c r="T19" s="53">
        <f t="shared" si="1"/>
        <v>0.86669873015873011</v>
      </c>
      <c r="U19" s="52">
        <f>'[1]Access-Dez'!Q19</f>
        <v>98016.88</v>
      </c>
      <c r="V19" s="53">
        <f t="shared" si="2"/>
        <v>0.77791174603174607</v>
      </c>
      <c r="W19" s="52">
        <f>'[1]Access-Dez'!R19</f>
        <v>98016.88</v>
      </c>
      <c r="X19" s="53">
        <f t="shared" si="3"/>
        <v>0.77791174603174607</v>
      </c>
    </row>
    <row r="20" spans="1:27" ht="30.75" customHeight="1" x14ac:dyDescent="0.2">
      <c r="A20" s="47" t="str">
        <f>+'[1]Access-Dez'!A20</f>
        <v>12101</v>
      </c>
      <c r="B20" s="48" t="str">
        <f>+'[1]Access-Dez'!B20</f>
        <v>JUSTICA FEDERAL DE PRIMEIRO GRAU</v>
      </c>
      <c r="C20" s="47" t="str">
        <f>CONCATENATE('[1]Access-Dez'!C20,".",'[1]Access-Dez'!D20)</f>
        <v>02.122</v>
      </c>
      <c r="D20" s="47" t="str">
        <f>CONCATENATE('[1]Access-Dez'!E20,".",'[1]Access-Dez'!G20)</f>
        <v>0033.219Z</v>
      </c>
      <c r="E20" s="48" t="str">
        <f>+'[1]Access-Dez'!F20</f>
        <v>PROGRAMA DE GESTAO E MANUTENCAO DO PODER JUDICIARIO</v>
      </c>
      <c r="F20" s="48" t="str">
        <f>+'[1]Access-Dez'!H20</f>
        <v>CONSERVACAO E RECUPERACAO DE ATIVOS DE INFRAESTRUTURA DA UNI</v>
      </c>
      <c r="G20" s="47" t="str">
        <f>IF('[1]Access-Dez'!I20="1","F","S")</f>
        <v>F</v>
      </c>
      <c r="H20" s="47" t="str">
        <f>+'[1]Access-Dez'!J20</f>
        <v>0100</v>
      </c>
      <c r="I20" s="48" t="str">
        <f>+'[1]Access-Dez'!K20</f>
        <v>RECURSOS PRIMARIOS DE LIVRE APLICACAO</v>
      </c>
      <c r="J20" s="47" t="str">
        <f>+'[1]Access-Dez'!L20</f>
        <v>4</v>
      </c>
      <c r="K20" s="52"/>
      <c r="L20" s="52"/>
      <c r="M20" s="52"/>
      <c r="N20" s="50">
        <v>0</v>
      </c>
      <c r="O20" s="52"/>
      <c r="P20" s="52">
        <f>'[1]Access-Dez'!M20</f>
        <v>6250510</v>
      </c>
      <c r="Q20" s="52">
        <f>'[1]Access-Dez'!N20-'[1]Access-Dez'!O20</f>
        <v>0</v>
      </c>
      <c r="R20" s="52">
        <f t="shared" si="0"/>
        <v>6250510</v>
      </c>
      <c r="S20" s="52">
        <f>'[1]Access-Dez'!P20</f>
        <v>5527854.8099999996</v>
      </c>
      <c r="T20" s="53">
        <f t="shared" si="1"/>
        <v>0.88438460381632855</v>
      </c>
      <c r="U20" s="52">
        <f>'[1]Access-Dez'!Q20</f>
        <v>1416355.02</v>
      </c>
      <c r="V20" s="53">
        <f t="shared" si="2"/>
        <v>0.22659831277767734</v>
      </c>
      <c r="W20" s="52">
        <f>'[1]Access-Dez'!R20</f>
        <v>1402098.53</v>
      </c>
      <c r="X20" s="53">
        <f t="shared" si="3"/>
        <v>0.22431746049522358</v>
      </c>
    </row>
    <row r="21" spans="1:27" ht="30.75" customHeight="1" x14ac:dyDescent="0.2">
      <c r="A21" s="47" t="str">
        <f>+'[1]Access-Dez'!A21</f>
        <v>12101</v>
      </c>
      <c r="B21" s="48" t="str">
        <f>+'[1]Access-Dez'!B21</f>
        <v>JUSTICA FEDERAL DE PRIMEIRO GRAU</v>
      </c>
      <c r="C21" s="47" t="str">
        <f>CONCATENATE('[1]Access-Dez'!C21,".",'[1]Access-Dez'!D21)</f>
        <v>02.131</v>
      </c>
      <c r="D21" s="47" t="str">
        <f>CONCATENATE('[1]Access-Dez'!E21,".",'[1]Access-Dez'!G21)</f>
        <v>0033.219I</v>
      </c>
      <c r="E21" s="48" t="str">
        <f>+'[1]Access-Dez'!F21</f>
        <v>PROGRAMA DE GESTAO E MANUTENCAO DO PODER JUDICIARIO</v>
      </c>
      <c r="F21" s="48" t="str">
        <f>+'[1]Access-Dez'!H21</f>
        <v>PUBLICIDADE INSTITUCIONAL E DE UTILIDADE PUBLICA</v>
      </c>
      <c r="G21" s="47" t="str">
        <f>IF('[1]Access-Dez'!I21="1","F","S")</f>
        <v>F</v>
      </c>
      <c r="H21" s="47" t="str">
        <f>+'[1]Access-Dez'!J21</f>
        <v>0100</v>
      </c>
      <c r="I21" s="48" t="str">
        <f>+'[1]Access-Dez'!K21</f>
        <v>RECURSOS PRIMARIOS DE LIVRE APLICACAO</v>
      </c>
      <c r="J21" s="47" t="str">
        <f>+'[1]Access-Dez'!L21</f>
        <v>3</v>
      </c>
      <c r="K21" s="52"/>
      <c r="L21" s="52"/>
      <c r="M21" s="52"/>
      <c r="N21" s="50">
        <v>0</v>
      </c>
      <c r="O21" s="52"/>
      <c r="P21" s="52">
        <f>'[1]Access-Dez'!M21</f>
        <v>0</v>
      </c>
      <c r="Q21" s="52">
        <f>'[1]Access-Dez'!N21-'[1]Access-Dez'!O21</f>
        <v>0</v>
      </c>
      <c r="R21" s="52">
        <f t="shared" si="0"/>
        <v>0</v>
      </c>
      <c r="S21" s="52">
        <f>'[1]Access-Dez'!P21</f>
        <v>0</v>
      </c>
      <c r="T21" s="53">
        <f t="shared" si="1"/>
        <v>0</v>
      </c>
      <c r="U21" s="52">
        <f>'[1]Access-Dez'!Q21</f>
        <v>0</v>
      </c>
      <c r="V21" s="53">
        <f t="shared" si="2"/>
        <v>0</v>
      </c>
      <c r="W21" s="52">
        <f>'[1]Access-Dez'!R21</f>
        <v>0</v>
      </c>
      <c r="X21" s="53">
        <f t="shared" si="3"/>
        <v>0</v>
      </c>
    </row>
    <row r="22" spans="1:27" ht="30.75" customHeight="1" x14ac:dyDescent="0.2">
      <c r="A22" s="47" t="str">
        <f>+'[1]Access-Dez'!A22</f>
        <v>12101</v>
      </c>
      <c r="B22" s="48" t="str">
        <f>+'[1]Access-Dez'!B22</f>
        <v>JUSTICA FEDERAL DE PRIMEIRO GRAU</v>
      </c>
      <c r="C22" s="47" t="str">
        <f>CONCATENATE('[1]Access-Dez'!C22,".",'[1]Access-Dez'!D22)</f>
        <v>02.301</v>
      </c>
      <c r="D22" s="47" t="str">
        <f>CONCATENATE('[1]Access-Dez'!E22,".",'[1]Access-Dez'!G22)</f>
        <v>0033.2004</v>
      </c>
      <c r="E22" s="48" t="str">
        <f>+'[1]Access-Dez'!F22</f>
        <v>PROGRAMA DE GESTAO E MANUTENCAO DO PODER JUDICIARIO</v>
      </c>
      <c r="F22" s="48" t="str">
        <f>+'[1]Access-Dez'!H22</f>
        <v>ASSISTENCIA MEDICA E ODONTOLOGICA AOS SERVIDORES CIVIS, EMPR</v>
      </c>
      <c r="G22" s="47" t="str">
        <f>IF('[1]Access-Dez'!I22="1","F","S")</f>
        <v>S</v>
      </c>
      <c r="H22" s="47" t="str">
        <f>+'[1]Access-Dez'!J22</f>
        <v>0100</v>
      </c>
      <c r="I22" s="48" t="str">
        <f>+'[1]Access-Dez'!K22</f>
        <v>RECURSOS PRIMARIOS DE LIVRE APLICACAO</v>
      </c>
      <c r="J22" s="47" t="str">
        <f>+'[1]Access-Dez'!L22</f>
        <v>3</v>
      </c>
      <c r="K22" s="52"/>
      <c r="L22" s="52"/>
      <c r="M22" s="52"/>
      <c r="N22" s="50">
        <v>0</v>
      </c>
      <c r="O22" s="52"/>
      <c r="P22" s="52">
        <f>'[1]Access-Dez'!M22</f>
        <v>14282959</v>
      </c>
      <c r="Q22" s="52">
        <f>'[1]Access-Dez'!N22-'[1]Access-Dez'!O22</f>
        <v>0</v>
      </c>
      <c r="R22" s="52">
        <f t="shared" si="0"/>
        <v>14282959</v>
      </c>
      <c r="S22" s="52">
        <f>'[1]Access-Dez'!P22</f>
        <v>14171897.83</v>
      </c>
      <c r="T22" s="53">
        <f t="shared" si="1"/>
        <v>0.99222421838499997</v>
      </c>
      <c r="U22" s="52">
        <f>'[1]Access-Dez'!Q22</f>
        <v>4841014.82</v>
      </c>
      <c r="V22" s="53">
        <f t="shared" si="2"/>
        <v>0.33893640806502351</v>
      </c>
      <c r="W22" s="52">
        <f>'[1]Access-Dez'!R22</f>
        <v>4841014.82</v>
      </c>
      <c r="X22" s="53">
        <f t="shared" si="3"/>
        <v>0.33893640806502351</v>
      </c>
    </row>
    <row r="23" spans="1:27" ht="30.75" customHeight="1" x14ac:dyDescent="0.2">
      <c r="A23" s="47" t="str">
        <f>+'[1]Access-Dez'!A23</f>
        <v>12101</v>
      </c>
      <c r="B23" s="48" t="str">
        <f>+'[1]Access-Dez'!B23</f>
        <v>JUSTICA FEDERAL DE PRIMEIRO GRAU</v>
      </c>
      <c r="C23" s="47" t="str">
        <f>CONCATENATE('[1]Access-Dez'!C23,".",'[1]Access-Dez'!D23)</f>
        <v>02.301</v>
      </c>
      <c r="D23" s="47" t="str">
        <f>CONCATENATE('[1]Access-Dez'!E23,".",'[1]Access-Dez'!G23)</f>
        <v>0033.2004</v>
      </c>
      <c r="E23" s="48" t="str">
        <f>+'[1]Access-Dez'!F23</f>
        <v>PROGRAMA DE GESTAO E MANUTENCAO DO PODER JUDICIARIO</v>
      </c>
      <c r="F23" s="48" t="str">
        <f>+'[1]Access-Dez'!H23</f>
        <v>ASSISTENCIA MEDICA E ODONTOLOGICA AOS SERVIDORES CIVIS, EMPR</v>
      </c>
      <c r="G23" s="47" t="str">
        <f>IF('[1]Access-Dez'!I23="1","F","S")</f>
        <v>S</v>
      </c>
      <c r="H23" s="47" t="str">
        <f>+'[1]Access-Dez'!J23</f>
        <v>0151</v>
      </c>
      <c r="I23" s="48" t="str">
        <f>+'[1]Access-Dez'!K23</f>
        <v>RECURSOS LIVRES DA SEGURIDADE SOCIAL</v>
      </c>
      <c r="J23" s="47" t="str">
        <f>+'[1]Access-Dez'!L23</f>
        <v>3</v>
      </c>
      <c r="K23" s="52"/>
      <c r="L23" s="52"/>
      <c r="M23" s="52"/>
      <c r="N23" s="50">
        <v>0</v>
      </c>
      <c r="O23" s="52"/>
      <c r="P23" s="52">
        <f>'[1]Access-Dez'!M23</f>
        <v>0</v>
      </c>
      <c r="Q23" s="52">
        <f>'[1]Access-Dez'!N23-'[1]Access-Dez'!O23</f>
        <v>0</v>
      </c>
      <c r="R23" s="52">
        <f t="shared" si="0"/>
        <v>0</v>
      </c>
      <c r="S23" s="52">
        <f>'[1]Access-Dez'!P23</f>
        <v>0</v>
      </c>
      <c r="T23" s="53">
        <f t="shared" si="1"/>
        <v>0</v>
      </c>
      <c r="U23" s="52">
        <f>'[1]Access-Dez'!Q23</f>
        <v>0</v>
      </c>
      <c r="V23" s="53">
        <f t="shared" si="2"/>
        <v>0</v>
      </c>
      <c r="W23" s="52">
        <f>'[1]Access-Dez'!R23</f>
        <v>0</v>
      </c>
      <c r="X23" s="53">
        <f t="shared" si="3"/>
        <v>0</v>
      </c>
    </row>
    <row r="24" spans="1:27" ht="30.75" customHeight="1" x14ac:dyDescent="0.2">
      <c r="A24" s="47" t="str">
        <f>+'[1]Access-Dez'!A24</f>
        <v>12101</v>
      </c>
      <c r="B24" s="48" t="str">
        <f>+'[1]Access-Dez'!B24</f>
        <v>JUSTICA FEDERAL DE PRIMEIRO GRAU</v>
      </c>
      <c r="C24" s="47" t="str">
        <f>CONCATENATE('[1]Access-Dez'!C24,".",'[1]Access-Dez'!D24)</f>
        <v>02.301</v>
      </c>
      <c r="D24" s="47" t="str">
        <f>CONCATENATE('[1]Access-Dez'!E24,".",'[1]Access-Dez'!G24)</f>
        <v>0033.2004</v>
      </c>
      <c r="E24" s="48" t="str">
        <f>+'[1]Access-Dez'!F24</f>
        <v>PROGRAMA DE GESTAO E MANUTENCAO DO PODER JUDICIARIO</v>
      </c>
      <c r="F24" s="48" t="str">
        <f>+'[1]Access-Dez'!H24</f>
        <v>ASSISTENCIA MEDICA E ODONTOLOGICA AOS SERVIDORES CIVIS, EMPR</v>
      </c>
      <c r="G24" s="47" t="str">
        <f>IF('[1]Access-Dez'!I24="1","F","S")</f>
        <v>S</v>
      </c>
      <c r="H24" s="47" t="str">
        <f>+'[1]Access-Dez'!J24</f>
        <v>0188</v>
      </c>
      <c r="I24" s="48" t="str">
        <f>+'[1]Access-Dez'!K24</f>
        <v>RECURSOS FINANCEIROS DE LIVRE APLICACAO</v>
      </c>
      <c r="J24" s="47" t="str">
        <f>+'[1]Access-Dez'!L24</f>
        <v>3</v>
      </c>
      <c r="K24" s="52"/>
      <c r="L24" s="52"/>
      <c r="M24" s="52"/>
      <c r="N24" s="50">
        <v>0</v>
      </c>
      <c r="O24" s="52"/>
      <c r="P24" s="54">
        <f>'[1]Access-Dez'!M24</f>
        <v>44740742</v>
      </c>
      <c r="Q24" s="54">
        <f>'[1]Access-Dez'!N24-'[1]Access-Dez'!O24</f>
        <v>0</v>
      </c>
      <c r="R24" s="54">
        <f t="shared" si="0"/>
        <v>44740742</v>
      </c>
      <c r="S24" s="54">
        <f>'[1]Access-Dez'!P24</f>
        <v>44740742</v>
      </c>
      <c r="T24" s="55">
        <f t="shared" si="1"/>
        <v>1</v>
      </c>
      <c r="U24" s="54">
        <f>'[1]Access-Dez'!Q24</f>
        <v>42910924.07</v>
      </c>
      <c r="V24" s="55">
        <f t="shared" si="2"/>
        <v>0.9591017527156791</v>
      </c>
      <c r="W24" s="54">
        <f>'[1]Access-Dez'!R24</f>
        <v>42910924.07</v>
      </c>
      <c r="X24" s="55">
        <f t="shared" si="3"/>
        <v>0.9591017527156791</v>
      </c>
      <c r="Y24" s="56"/>
      <c r="Z24" s="56"/>
      <c r="AA24" s="57"/>
    </row>
    <row r="25" spans="1:27" ht="30.75" customHeight="1" x14ac:dyDescent="0.2">
      <c r="A25" s="47" t="str">
        <f>+'[1]Access-Dez'!A25</f>
        <v>12101</v>
      </c>
      <c r="B25" s="48" t="str">
        <f>+'[1]Access-Dez'!B25</f>
        <v>JUSTICA FEDERAL DE PRIMEIRO GRAU</v>
      </c>
      <c r="C25" s="47" t="str">
        <f>CONCATENATE('[1]Access-Dez'!C25,".",'[1]Access-Dez'!D25)</f>
        <v>02.301</v>
      </c>
      <c r="D25" s="47" t="str">
        <f>CONCATENATE('[1]Access-Dez'!E25,".",'[1]Access-Dez'!G25)</f>
        <v>0033.212B</v>
      </c>
      <c r="E25" s="48" t="str">
        <f>+'[1]Access-Dez'!F25</f>
        <v>PROGRAMA DE GESTAO E MANUTENCAO DO PODER JUDICIARIO</v>
      </c>
      <c r="F25" s="48" t="str">
        <f>+'[1]Access-Dez'!H25</f>
        <v>BENEFICIOS OBRIGATORIOS AOS SERVIDORES CIVIS, EMPREGADOS, MI</v>
      </c>
      <c r="G25" s="47" t="str">
        <f>IF('[1]Access-Dez'!I25="1","F","S")</f>
        <v>F</v>
      </c>
      <c r="H25" s="47" t="str">
        <f>+'[1]Access-Dez'!J25</f>
        <v>0100</v>
      </c>
      <c r="I25" s="48" t="str">
        <f>+'[1]Access-Dez'!K25</f>
        <v>RECURSOS PRIMARIOS DE LIVRE APLICACAO</v>
      </c>
      <c r="J25" s="47" t="str">
        <f>+'[1]Access-Dez'!L25</f>
        <v>3</v>
      </c>
      <c r="K25" s="52"/>
      <c r="L25" s="52"/>
      <c r="M25" s="52"/>
      <c r="N25" s="50">
        <v>0</v>
      </c>
      <c r="O25" s="52"/>
      <c r="P25" s="52">
        <f>'[1]Access-Dez'!M25</f>
        <v>56079674.640000001</v>
      </c>
      <c r="Q25" s="52">
        <f>'[1]Access-Dez'!N25-'[1]Access-Dez'!O25</f>
        <v>0</v>
      </c>
      <c r="R25" s="52">
        <f t="shared" si="0"/>
        <v>56079674.640000001</v>
      </c>
      <c r="S25" s="52">
        <f>'[1]Access-Dez'!P25</f>
        <v>54377302.170000002</v>
      </c>
      <c r="T25" s="53">
        <f t="shared" si="1"/>
        <v>0.96964368140635138</v>
      </c>
      <c r="U25" s="52">
        <f>'[1]Access-Dez'!Q25</f>
        <v>54285090.439999998</v>
      </c>
      <c r="V25" s="53">
        <f t="shared" si="2"/>
        <v>0.96799938281524944</v>
      </c>
      <c r="W25" s="52">
        <f>'[1]Access-Dez'!R25</f>
        <v>54285090.439999998</v>
      </c>
      <c r="X25" s="53">
        <f t="shared" si="3"/>
        <v>0.96799938281524944</v>
      </c>
    </row>
    <row r="26" spans="1:27" ht="30.75" customHeight="1" x14ac:dyDescent="0.2">
      <c r="A26" s="47" t="str">
        <f>+'[1]Access-Dez'!A26</f>
        <v>12101</v>
      </c>
      <c r="B26" s="48" t="str">
        <f>+'[1]Access-Dez'!B26</f>
        <v>JUSTICA FEDERAL DE PRIMEIRO GRAU</v>
      </c>
      <c r="C26" s="47" t="str">
        <f>CONCATENATE('[1]Access-Dez'!C26,".",'[1]Access-Dez'!D26)</f>
        <v>02.846</v>
      </c>
      <c r="D26" s="47" t="str">
        <f>CONCATENATE('[1]Access-Dez'!E26,".",'[1]Access-Dez'!G26)</f>
        <v>0033.09HB</v>
      </c>
      <c r="E26" s="48" t="str">
        <f>+'[1]Access-Dez'!F26</f>
        <v>PROGRAMA DE GESTAO E MANUTENCAO DO PODER JUDICIARIO</v>
      </c>
      <c r="F26" s="48" t="str">
        <f>+'[1]Access-Dez'!H26</f>
        <v>CONTRIBUICAO DA UNIAO, DE SUAS AUTARQUIAS E FUNDACOES PARA O</v>
      </c>
      <c r="G26" s="47" t="str">
        <f>IF('[1]Access-Dez'!I26="1","F","S")</f>
        <v>F</v>
      </c>
      <c r="H26" s="47" t="str">
        <f>+'[1]Access-Dez'!J26</f>
        <v>0100</v>
      </c>
      <c r="I26" s="48" t="str">
        <f>+'[1]Access-Dez'!K26</f>
        <v>RECURSOS PRIMARIOS DE LIVRE APLICACAO</v>
      </c>
      <c r="J26" s="47" t="str">
        <f>+'[1]Access-Dez'!L26</f>
        <v>1</v>
      </c>
      <c r="K26" s="52"/>
      <c r="L26" s="52"/>
      <c r="M26" s="52"/>
      <c r="N26" s="50">
        <v>0</v>
      </c>
      <c r="O26" s="52"/>
      <c r="P26" s="52">
        <f>'[1]Access-Dez'!M26</f>
        <v>238987121.81</v>
      </c>
      <c r="Q26" s="52">
        <f>'[1]Access-Dez'!N26-'[1]Access-Dez'!O26</f>
        <v>0</v>
      </c>
      <c r="R26" s="52">
        <f t="shared" si="0"/>
        <v>238987121.81</v>
      </c>
      <c r="S26" s="52">
        <f>'[1]Access-Dez'!P26</f>
        <v>238987121.81</v>
      </c>
      <c r="T26" s="53">
        <f t="shared" si="1"/>
        <v>1</v>
      </c>
      <c r="U26" s="52">
        <f>'[1]Access-Dez'!Q26</f>
        <v>237095818.15000001</v>
      </c>
      <c r="V26" s="53">
        <f t="shared" si="2"/>
        <v>0.99208616913883907</v>
      </c>
      <c r="W26" s="52">
        <f>'[1]Access-Dez'!R26</f>
        <v>237095818.15000001</v>
      </c>
      <c r="X26" s="53">
        <f t="shared" si="3"/>
        <v>0.99208616913883907</v>
      </c>
    </row>
    <row r="27" spans="1:27" ht="30.75" customHeight="1" x14ac:dyDescent="0.2">
      <c r="A27" s="47" t="str">
        <f>+'[1]Access-Dez'!A27</f>
        <v>12101</v>
      </c>
      <c r="B27" s="48" t="str">
        <f>+'[1]Access-Dez'!B27</f>
        <v>JUSTICA FEDERAL DE PRIMEIRO GRAU</v>
      </c>
      <c r="C27" s="47" t="str">
        <f>CONCATENATE('[1]Access-Dez'!C27,".",'[1]Access-Dez'!D27)</f>
        <v>09.272</v>
      </c>
      <c r="D27" s="47" t="str">
        <f>CONCATENATE('[1]Access-Dez'!E27,".",'[1]Access-Dez'!G27)</f>
        <v>0033.0181</v>
      </c>
      <c r="E27" s="48" t="str">
        <f>+'[1]Access-Dez'!F27</f>
        <v>PROGRAMA DE GESTAO E MANUTENCAO DO PODER JUDICIARIO</v>
      </c>
      <c r="F27" s="48" t="str">
        <f>+'[1]Access-Dez'!H27</f>
        <v>APOSENTADORIAS E PENSOES CIVIS DA UNIAO</v>
      </c>
      <c r="G27" s="47" t="str">
        <f>IF('[1]Access-Dez'!I27="1","F","S")</f>
        <v>S</v>
      </c>
      <c r="H27" s="47" t="str">
        <f>+'[1]Access-Dez'!J27</f>
        <v>0100</v>
      </c>
      <c r="I27" s="48" t="str">
        <f>+'[1]Access-Dez'!K27</f>
        <v>RECURSOS PRIMARIOS DE LIVRE APLICACAO</v>
      </c>
      <c r="J27" s="47" t="str">
        <f>+'[1]Access-Dez'!L27</f>
        <v>1</v>
      </c>
      <c r="K27" s="52"/>
      <c r="L27" s="52"/>
      <c r="M27" s="52"/>
      <c r="N27" s="50">
        <v>0</v>
      </c>
      <c r="O27" s="52"/>
      <c r="P27" s="52">
        <f>'[1]Access-Dez'!M27</f>
        <v>30286470.010000002</v>
      </c>
      <c r="Q27" s="52">
        <f>'[1]Access-Dez'!N27-'[1]Access-Dez'!O27</f>
        <v>0</v>
      </c>
      <c r="R27" s="52">
        <f t="shared" si="0"/>
        <v>30286470.010000002</v>
      </c>
      <c r="S27" s="52">
        <f>'[1]Access-Dez'!P27</f>
        <v>30286470.010000002</v>
      </c>
      <c r="T27" s="53">
        <f t="shared" si="1"/>
        <v>1</v>
      </c>
      <c r="U27" s="52">
        <f>'[1]Access-Dez'!Q27</f>
        <v>21748561.75</v>
      </c>
      <c r="V27" s="53">
        <f t="shared" si="2"/>
        <v>0.71809496923276461</v>
      </c>
      <c r="W27" s="52">
        <f>'[1]Access-Dez'!R27</f>
        <v>14902065.35</v>
      </c>
      <c r="X27" s="53">
        <f t="shared" si="3"/>
        <v>0.49203704971492646</v>
      </c>
    </row>
    <row r="28" spans="1:27" ht="30.75" customHeight="1" x14ac:dyDescent="0.2">
      <c r="A28" s="47" t="str">
        <f>+'[1]Access-Dez'!A28</f>
        <v>12101</v>
      </c>
      <c r="B28" s="48" t="str">
        <f>+'[1]Access-Dez'!B28</f>
        <v>JUSTICA FEDERAL DE PRIMEIRO GRAU</v>
      </c>
      <c r="C28" s="47" t="str">
        <f>CONCATENATE('[1]Access-Dez'!C28,".",'[1]Access-Dez'!D28)</f>
        <v>09.272</v>
      </c>
      <c r="D28" s="47" t="str">
        <f>CONCATENATE('[1]Access-Dez'!E28,".",'[1]Access-Dez'!G28)</f>
        <v>0033.0181</v>
      </c>
      <c r="E28" s="48" t="str">
        <f>+'[1]Access-Dez'!F28</f>
        <v>PROGRAMA DE GESTAO E MANUTENCAO DO PODER JUDICIARIO</v>
      </c>
      <c r="F28" s="48" t="str">
        <f>+'[1]Access-Dez'!H28</f>
        <v>APOSENTADORIAS E PENSOES CIVIS DA UNIAO</v>
      </c>
      <c r="G28" s="47" t="str">
        <f>IF('[1]Access-Dez'!I28="1","F","S")</f>
        <v>S</v>
      </c>
      <c r="H28" s="47" t="str">
        <f>+'[1]Access-Dez'!J28</f>
        <v>0156</v>
      </c>
      <c r="I28" s="48" t="str">
        <f>+'[1]Access-Dez'!K28</f>
        <v>CONTRIB.DO SERV.PARA O PLANO SEG.SOC.SERV.PUB</v>
      </c>
      <c r="J28" s="47" t="str">
        <f>+'[1]Access-Dez'!L28</f>
        <v>1</v>
      </c>
      <c r="K28" s="52"/>
      <c r="L28" s="52"/>
      <c r="M28" s="52"/>
      <c r="N28" s="50">
        <v>0</v>
      </c>
      <c r="O28" s="52"/>
      <c r="P28" s="52">
        <f>'[1]Access-Dez'!M28</f>
        <v>173418274.56</v>
      </c>
      <c r="Q28" s="52">
        <f>'[1]Access-Dez'!N28-'[1]Access-Dez'!O28</f>
        <v>0</v>
      </c>
      <c r="R28" s="52">
        <f t="shared" si="0"/>
        <v>173418274.56</v>
      </c>
      <c r="S28" s="52">
        <f>'[1]Access-Dez'!P28</f>
        <v>173418274.56</v>
      </c>
      <c r="T28" s="53">
        <f t="shared" si="1"/>
        <v>1</v>
      </c>
      <c r="U28" s="52">
        <f>'[1]Access-Dez'!Q28</f>
        <v>173418274.56</v>
      </c>
      <c r="V28" s="53">
        <f t="shared" si="2"/>
        <v>1</v>
      </c>
      <c r="W28" s="52">
        <f>'[1]Access-Dez'!R28</f>
        <v>173418274.56</v>
      </c>
      <c r="X28" s="53">
        <f t="shared" si="3"/>
        <v>1</v>
      </c>
    </row>
    <row r="29" spans="1:27" ht="30.75" customHeight="1" x14ac:dyDescent="0.2">
      <c r="A29" s="47" t="str">
        <f>+'[1]Access-Dez'!A29</f>
        <v>12101</v>
      </c>
      <c r="B29" s="48" t="str">
        <f>+'[1]Access-Dez'!B29</f>
        <v>JUSTICA FEDERAL DE PRIMEIRO GRAU</v>
      </c>
      <c r="C29" s="47" t="str">
        <f>CONCATENATE('[1]Access-Dez'!C29,".",'[1]Access-Dez'!D29)</f>
        <v>09.272</v>
      </c>
      <c r="D29" s="47" t="str">
        <f>CONCATENATE('[1]Access-Dez'!E29,".",'[1]Access-Dez'!G29)</f>
        <v>0033.0181</v>
      </c>
      <c r="E29" s="48" t="str">
        <f>+'[1]Access-Dez'!F29</f>
        <v>PROGRAMA DE GESTAO E MANUTENCAO DO PODER JUDICIARIO</v>
      </c>
      <c r="F29" s="48" t="str">
        <f>+'[1]Access-Dez'!H29</f>
        <v>APOSENTADORIAS E PENSOES CIVIS DA UNIAO</v>
      </c>
      <c r="G29" s="47" t="str">
        <f>IF('[1]Access-Dez'!I29="1","F","S")</f>
        <v>S</v>
      </c>
      <c r="H29" s="47" t="str">
        <f>+'[1]Access-Dez'!J29</f>
        <v>0169</v>
      </c>
      <c r="I29" s="48" t="str">
        <f>+'[1]Access-Dez'!K29</f>
        <v>CONTR.PATRONAL PARA O PLANO SEG.SOC.SERV.PUB.</v>
      </c>
      <c r="J29" s="47" t="str">
        <f>+'[1]Access-Dez'!L29</f>
        <v>1</v>
      </c>
      <c r="K29" s="52"/>
      <c r="L29" s="52"/>
      <c r="M29" s="52"/>
      <c r="N29" s="50">
        <v>0</v>
      </c>
      <c r="O29" s="52"/>
      <c r="P29" s="52">
        <f>'[1]Access-Dez'!M29</f>
        <v>94083654.620000005</v>
      </c>
      <c r="Q29" s="52">
        <f>'[1]Access-Dez'!N29-'[1]Access-Dez'!O29</f>
        <v>0</v>
      </c>
      <c r="R29" s="52">
        <f t="shared" si="0"/>
        <v>94083654.620000005</v>
      </c>
      <c r="S29" s="52">
        <f>'[1]Access-Dez'!P29</f>
        <v>94083654.620000005</v>
      </c>
      <c r="T29" s="53">
        <f t="shared" si="1"/>
        <v>1</v>
      </c>
      <c r="U29" s="52">
        <f>'[1]Access-Dez'!Q29</f>
        <v>94083654.620000005</v>
      </c>
      <c r="V29" s="53">
        <f t="shared" si="2"/>
        <v>1</v>
      </c>
      <c r="W29" s="52">
        <f>'[1]Access-Dez'!R29</f>
        <v>93697769.769999996</v>
      </c>
      <c r="X29" s="53">
        <f t="shared" si="3"/>
        <v>0.99589849212853621</v>
      </c>
    </row>
    <row r="30" spans="1:27" ht="30.75" customHeight="1" x14ac:dyDescent="0.2">
      <c r="A30" s="47" t="str">
        <f>+'[1]Access-Dez'!A30</f>
        <v>12101</v>
      </c>
      <c r="B30" s="48" t="str">
        <f>+'[1]Access-Dez'!B30</f>
        <v>JUSTICA FEDERAL DE PRIMEIRO GRAU</v>
      </c>
      <c r="C30" s="47" t="str">
        <f>CONCATENATE('[1]Access-Dez'!C30,".",'[1]Access-Dez'!D30)</f>
        <v>28.846</v>
      </c>
      <c r="D30" s="47" t="str">
        <f>CONCATENATE('[1]Access-Dez'!E30,".",'[1]Access-Dez'!G30)</f>
        <v>0909.00S6</v>
      </c>
      <c r="E30" s="48" t="str">
        <f>+'[1]Access-Dez'!F30</f>
        <v>OPERACOES ESPECIAIS: OUTROS ENCARGOS ESPECIAIS</v>
      </c>
      <c r="F30" s="48" t="str">
        <f>+'[1]Access-Dez'!H30</f>
        <v>BENEFICIO ESPECIAL E DEMAIS COMPLEMENTACOES DE APOSENTADORIA</v>
      </c>
      <c r="G30" s="47" t="str">
        <f>IF('[1]Access-Dez'!I30="1","F","S")</f>
        <v>S</v>
      </c>
      <c r="H30" s="47" t="str">
        <f>+'[1]Access-Dez'!J30</f>
        <v>0100</v>
      </c>
      <c r="I30" s="48" t="str">
        <f>+'[1]Access-Dez'!K30</f>
        <v>RECURSOS PRIMARIOS DE LIVRE APLICACAO</v>
      </c>
      <c r="J30" s="47" t="str">
        <f>+'[1]Access-Dez'!L30</f>
        <v>1</v>
      </c>
      <c r="K30" s="52"/>
      <c r="L30" s="52"/>
      <c r="M30" s="52"/>
      <c r="N30" s="50">
        <v>0</v>
      </c>
      <c r="O30" s="52"/>
      <c r="P30" s="52">
        <f>'[1]Access-Dez'!M30</f>
        <v>190187.25</v>
      </c>
      <c r="Q30" s="52">
        <f>'[1]Access-Dez'!N30-'[1]Access-Dez'!O30</f>
        <v>0</v>
      </c>
      <c r="R30" s="52">
        <f t="shared" si="0"/>
        <v>190187.25</v>
      </c>
      <c r="S30" s="52">
        <f>'[1]Access-Dez'!P30</f>
        <v>190187.25</v>
      </c>
      <c r="T30" s="53">
        <f t="shared" si="1"/>
        <v>1</v>
      </c>
      <c r="U30" s="52">
        <f>'[1]Access-Dez'!Q30</f>
        <v>190187.25</v>
      </c>
      <c r="V30" s="53">
        <f t="shared" si="2"/>
        <v>1</v>
      </c>
      <c r="W30" s="52">
        <f>'[1]Access-Dez'!R30</f>
        <v>190187.25</v>
      </c>
      <c r="X30" s="53">
        <f t="shared" si="3"/>
        <v>1</v>
      </c>
    </row>
    <row r="31" spans="1:27" ht="30.75" customHeight="1" x14ac:dyDescent="0.2">
      <c r="A31" s="47" t="str">
        <f>+'[1]Access-Dez'!A31</f>
        <v>40201</v>
      </c>
      <c r="B31" s="48" t="str">
        <f>+'[1]Access-Dez'!B31</f>
        <v>INSTITUTO NACIONAL DO SEGURO SOCIAL - INSS</v>
      </c>
      <c r="C31" s="47" t="str">
        <f>CONCATENATE('[1]Access-Dez'!C31,".",'[1]Access-Dez'!D31)</f>
        <v>28.846</v>
      </c>
      <c r="D31" s="47" t="str">
        <f>CONCATENATE('[1]Access-Dez'!E31,".",'[1]Access-Dez'!G31)</f>
        <v>0901.00SA</v>
      </c>
      <c r="E31" s="48" t="str">
        <f>+'[1]Access-Dez'!F31</f>
        <v>OPERACOES ESPECIAIS: CUMPRIMENTO DE SENTENCAS JUDICIAIS</v>
      </c>
      <c r="F31" s="48" t="str">
        <f>+'[1]Access-Dez'!H31</f>
        <v>PAGAMENTO DE HONORARIOS PERICIAIS NAS ACOES EM QUE O INSS FI</v>
      </c>
      <c r="G31" s="47" t="str">
        <f>IF('[1]Access-Dez'!I31="1","F","S")</f>
        <v>S</v>
      </c>
      <c r="H31" s="47" t="str">
        <f>+'[1]Access-Dez'!J31</f>
        <v>0300</v>
      </c>
      <c r="I31" s="48" t="str">
        <f>+'[1]Access-Dez'!K31</f>
        <v>RECURSOS PRIMARIOS DE LIVRE APLICACAO</v>
      </c>
      <c r="J31" s="47" t="str">
        <f>+'[1]Access-Dez'!L31</f>
        <v>3</v>
      </c>
      <c r="K31" s="52"/>
      <c r="L31" s="52"/>
      <c r="M31" s="52"/>
      <c r="N31" s="50">
        <v>0</v>
      </c>
      <c r="O31" s="52"/>
      <c r="P31" s="52">
        <f>'[1]Access-Dez'!M31</f>
        <v>23195594</v>
      </c>
      <c r="Q31" s="52">
        <f>'[1]Access-Dez'!N31-'[1]Access-Dez'!O31</f>
        <v>0</v>
      </c>
      <c r="R31" s="52">
        <f t="shared" si="0"/>
        <v>23195594</v>
      </c>
      <c r="S31" s="52">
        <f>'[1]Access-Dez'!P31</f>
        <v>20014589.27</v>
      </c>
      <c r="T31" s="53">
        <f t="shared" si="1"/>
        <v>0.86286168269715358</v>
      </c>
      <c r="U31" s="52">
        <f>'[1]Access-Dez'!Q31</f>
        <v>18271729</v>
      </c>
      <c r="V31" s="53">
        <f t="shared" si="2"/>
        <v>0.78772412553866911</v>
      </c>
      <c r="W31" s="52">
        <f>'[1]Access-Dez'!R31</f>
        <v>17701085.43</v>
      </c>
      <c r="X31" s="53">
        <f t="shared" si="3"/>
        <v>0.76312274779425782</v>
      </c>
    </row>
    <row r="32" spans="1:27" ht="30.75" customHeight="1" thickBot="1" x14ac:dyDescent="0.25">
      <c r="A32" s="47" t="str">
        <f>+'[1]Access-Dez'!A32</f>
        <v>63101</v>
      </c>
      <c r="B32" s="48" t="str">
        <f>+'[1]Access-Dez'!B32</f>
        <v>ADVOCACIA-GERAL DA UNIAO - AGU</v>
      </c>
      <c r="C32" s="47" t="str">
        <f>CONCATENATE('[1]Access-Dez'!C32,".",'[1]Access-Dez'!D32)</f>
        <v>03.092</v>
      </c>
      <c r="D32" s="47" t="str">
        <f>CONCATENATE('[1]Access-Dez'!E32,".",'[1]Access-Dez'!G32)</f>
        <v>4005.2674</v>
      </c>
      <c r="E32" s="48" t="str">
        <f>+'[1]Access-Dez'!F32</f>
        <v>PROTECAO JURIDICA DA UNIAO</v>
      </c>
      <c r="F32" s="48" t="str">
        <f>+'[1]Access-Dez'!H32</f>
        <v>REPRESENTACAO JUDICIAL E EXTRAJUDICIAL DA UNIAO E SUAS AUTAR</v>
      </c>
      <c r="G32" s="47" t="str">
        <f>IF('[1]Access-Dez'!I32="1","F","S")</f>
        <v>F</v>
      </c>
      <c r="H32" s="47" t="str">
        <f>+'[1]Access-Dez'!J32</f>
        <v>0100</v>
      </c>
      <c r="I32" s="48" t="str">
        <f>+'[1]Access-Dez'!K32</f>
        <v>RECURSOS PRIMARIOS DE LIVRE APLICACAO</v>
      </c>
      <c r="J32" s="47" t="str">
        <f>+'[1]Access-Dez'!L32</f>
        <v>3</v>
      </c>
      <c r="K32" s="52"/>
      <c r="L32" s="52"/>
      <c r="M32" s="52"/>
      <c r="N32" s="50">
        <v>0</v>
      </c>
      <c r="O32" s="52"/>
      <c r="P32" s="52">
        <f>'[1]Access-Dez'!M32</f>
        <v>0</v>
      </c>
      <c r="Q32" s="52">
        <f>'[1]Access-Dez'!N32-'[1]Access-Dez'!O32</f>
        <v>98942.44</v>
      </c>
      <c r="R32" s="52">
        <f t="shared" si="0"/>
        <v>98942.44</v>
      </c>
      <c r="S32" s="52">
        <f>'[1]Access-Dez'!P32</f>
        <v>98942.44</v>
      </c>
      <c r="T32" s="53">
        <f t="shared" si="1"/>
        <v>1</v>
      </c>
      <c r="U32" s="52">
        <f>'[1]Access-Dez'!Q32</f>
        <v>72738.42</v>
      </c>
      <c r="V32" s="53">
        <f t="shared" si="2"/>
        <v>0.73515894695946449</v>
      </c>
      <c r="W32" s="52">
        <f>'[1]Access-Dez'!R32</f>
        <v>72738.42</v>
      </c>
      <c r="X32" s="53">
        <f t="shared" si="3"/>
        <v>0.73515894695946449</v>
      </c>
    </row>
    <row r="33" spans="1:24" ht="30.75" customHeight="1" thickBot="1" x14ac:dyDescent="0.25">
      <c r="A33" s="14" t="s">
        <v>48</v>
      </c>
      <c r="B33" s="58"/>
      <c r="C33" s="58"/>
      <c r="D33" s="58"/>
      <c r="E33" s="58"/>
      <c r="F33" s="58"/>
      <c r="G33" s="58"/>
      <c r="H33" s="58"/>
      <c r="I33" s="58"/>
      <c r="J33" s="15"/>
      <c r="K33" s="59">
        <v>0</v>
      </c>
      <c r="L33" s="59">
        <v>0</v>
      </c>
      <c r="M33" s="59">
        <v>0</v>
      </c>
      <c r="N33" s="59">
        <v>0</v>
      </c>
      <c r="O33" s="59">
        <v>0</v>
      </c>
      <c r="P33" s="60">
        <f>SUM(P10:P32)</f>
        <v>2034657231.4899998</v>
      </c>
      <c r="Q33" s="60">
        <f>SUM(Q10:Q32)</f>
        <v>-535948.18999999994</v>
      </c>
      <c r="R33" s="60">
        <f>SUM(R10:R32)</f>
        <v>2034121283.3000002</v>
      </c>
      <c r="S33" s="60">
        <f>SUM(S10:S32)</f>
        <v>2025751617.9400001</v>
      </c>
      <c r="T33" s="61">
        <f t="shared" si="1"/>
        <v>0.99588536562263297</v>
      </c>
      <c r="U33" s="60">
        <f>SUM(U10:U32)</f>
        <v>1974820101.8499999</v>
      </c>
      <c r="V33" s="61">
        <f t="shared" si="2"/>
        <v>0.97084678188225104</v>
      </c>
      <c r="W33" s="60">
        <f>SUM(W10:W32)</f>
        <v>1956067655.54</v>
      </c>
      <c r="X33" s="61">
        <f t="shared" si="3"/>
        <v>0.96162783979460065</v>
      </c>
    </row>
    <row r="34" spans="1:24" ht="12.75" x14ac:dyDescent="0.2">
      <c r="A34" s="2" t="s">
        <v>49</v>
      </c>
      <c r="B34" s="2"/>
      <c r="C34" s="2"/>
      <c r="D34" s="2"/>
      <c r="E34" s="2"/>
      <c r="F34" s="2"/>
      <c r="G34" s="2"/>
      <c r="H34" s="3"/>
      <c r="I34" s="3"/>
      <c r="J34" s="3"/>
      <c r="K34" s="2"/>
      <c r="L34" s="2"/>
      <c r="M34" s="2"/>
      <c r="N34" s="2"/>
      <c r="O34" s="2"/>
      <c r="P34" s="2"/>
      <c r="Q34" s="2"/>
      <c r="R34" s="2"/>
      <c r="S34" s="2"/>
      <c r="T34" s="2"/>
      <c r="U34" s="4"/>
      <c r="V34" s="2"/>
      <c r="W34" s="4"/>
      <c r="X34" s="2"/>
    </row>
    <row r="35" spans="1:24" ht="12.75" x14ac:dyDescent="0.2">
      <c r="A35" s="2" t="s">
        <v>50</v>
      </c>
      <c r="B35" s="62"/>
      <c r="C35" s="2"/>
      <c r="D35" s="2"/>
      <c r="E35" s="2"/>
      <c r="F35" s="2"/>
      <c r="G35" s="2"/>
      <c r="H35" s="3"/>
      <c r="I35" s="3"/>
      <c r="J35" s="3"/>
      <c r="K35" s="2"/>
      <c r="L35" s="2"/>
      <c r="M35" s="2"/>
      <c r="N35" s="2"/>
      <c r="O35" s="2"/>
      <c r="P35" s="2"/>
      <c r="Q35" s="2"/>
      <c r="R35" s="2"/>
      <c r="S35" s="2"/>
      <c r="T35" s="2"/>
      <c r="U35" s="4"/>
      <c r="V35" s="2"/>
      <c r="W35" s="4"/>
      <c r="X35" s="2"/>
    </row>
  </sheetData>
  <mergeCells count="17">
    <mergeCell ref="A33:J33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</vt:lpstr>
      <vt:lpstr>Dez!Area_de_impressao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2023-01-27T22:53:26Z</dcterms:created>
  <dcterms:modified xsi:type="dcterms:W3CDTF">2023-01-27T22:54:01Z</dcterms:modified>
</cp:coreProperties>
</file>