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4 - Abril\Publicacao internet TRF\Anexo II\090017\"/>
    </mc:Choice>
  </mc:AlternateContent>
  <bookViews>
    <workbookView xWindow="0" yWindow="0" windowWidth="28800" windowHeight="11775"/>
  </bookViews>
  <sheets>
    <sheet name="Abr" sheetId="1" r:id="rId1"/>
  </sheets>
  <externalReferences>
    <externalReference r:id="rId2"/>
  </externalReferences>
  <definedNames>
    <definedName name="_xlnm.Print_Area" localSheetId="0">Abr!$A$1:$X$27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R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P2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W25" i="1" s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18" i="1" l="1"/>
  <c r="V18" i="1"/>
  <c r="T21" i="1"/>
  <c r="V21" i="1"/>
  <c r="R16" i="1"/>
  <c r="V16" i="1" s="1"/>
  <c r="R17" i="1"/>
  <c r="R25" i="1" s="1"/>
  <c r="R20" i="1"/>
  <c r="T20" i="1" s="1"/>
  <c r="X13" i="1"/>
  <c r="R14" i="1"/>
  <c r="V14" i="1" s="1"/>
  <c r="S25" i="1"/>
  <c r="Q25" i="1"/>
  <c r="U25" i="1"/>
  <c r="R11" i="1"/>
  <c r="X14" i="1"/>
  <c r="X22" i="1"/>
  <c r="V22" i="1"/>
  <c r="T22" i="1"/>
  <c r="V19" i="1"/>
  <c r="T19" i="1"/>
  <c r="X19" i="1"/>
  <c r="T16" i="1"/>
  <c r="X16" i="1"/>
  <c r="X12" i="1"/>
  <c r="V12" i="1"/>
  <c r="T12" i="1"/>
  <c r="T23" i="1"/>
  <c r="X23" i="1"/>
  <c r="V23" i="1"/>
  <c r="X17" i="1"/>
  <c r="T17" i="1"/>
  <c r="X20" i="1"/>
  <c r="V20" i="1"/>
  <c r="X10" i="1"/>
  <c r="V10" i="1"/>
  <c r="T10" i="1"/>
  <c r="X24" i="1"/>
  <c r="V24" i="1"/>
  <c r="T24" i="1"/>
  <c r="T11" i="1"/>
  <c r="X11" i="1"/>
  <c r="V11" i="1"/>
  <c r="T13" i="1"/>
  <c r="R15" i="1"/>
  <c r="X21" i="1"/>
  <c r="T18" i="1"/>
  <c r="V13" i="1"/>
  <c r="V17" i="1" l="1"/>
  <c r="T14" i="1"/>
  <c r="X25" i="1"/>
  <c r="V25" i="1"/>
  <c r="T25" i="1"/>
  <c r="X15" i="1"/>
  <c r="V15" i="1"/>
  <c r="T1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<sst xmlns="http://schemas.openxmlformats.org/spreadsheetml/2006/main" count="55" uniqueCount="51">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</sst>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834967</v>
          </cell>
          <cell r="O10">
            <v>825017.64</v>
          </cell>
          <cell r="P10">
            <v>823865.48</v>
          </cell>
          <cell r="Q10">
            <v>735387.75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44322760</v>
          </cell>
          <cell r="O11">
            <v>5647439.7300000004</v>
          </cell>
          <cell r="P11">
            <v>6611</v>
          </cell>
          <cell r="Q11">
            <v>6611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152714993</v>
          </cell>
          <cell r="O12">
            <v>133266015.54000001</v>
          </cell>
          <cell r="P12">
            <v>28752798.260000002</v>
          </cell>
          <cell r="Q12">
            <v>23687257.690000001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18123836</v>
          </cell>
          <cell r="O13">
            <v>12926552.4</v>
          </cell>
          <cell r="P13">
            <v>2902683.65</v>
          </cell>
          <cell r="Q13">
            <v>2682695.2599999998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380583679.27999997</v>
          </cell>
          <cell r="O14">
            <v>380583679.27999997</v>
          </cell>
          <cell r="P14">
            <v>380352665.10000002</v>
          </cell>
          <cell r="Q14">
            <v>377154629.05000001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198000</v>
          </cell>
          <cell r="O15">
            <v>138000</v>
          </cell>
          <cell r="P15">
            <v>19121.18</v>
          </cell>
          <cell r="Q15">
            <v>19121.18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16235210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65516040</v>
          </cell>
          <cell r="O17">
            <v>64832039.880000003</v>
          </cell>
          <cell r="P17">
            <v>16885502.809999999</v>
          </cell>
          <cell r="Q17">
            <v>12052071.140000001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54680145.789999999</v>
          </cell>
          <cell r="O18">
            <v>54680145.789999999</v>
          </cell>
          <cell r="P18">
            <v>22887440.109999999</v>
          </cell>
          <cell r="Q18">
            <v>22887440.109999999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69063570.5</v>
          </cell>
          <cell r="O19">
            <v>69063570.5</v>
          </cell>
          <cell r="P19">
            <v>69063570.5</v>
          </cell>
          <cell r="Q19">
            <v>69063570.5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103367147.04000001</v>
          </cell>
          <cell r="O20">
            <v>103367147.04000001</v>
          </cell>
          <cell r="P20">
            <v>103350136.5</v>
          </cell>
          <cell r="Q20">
            <v>101710467.06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E DEMAIS COMPLEMENTACOES DE APOSENTADORIA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89819.7</v>
          </cell>
          <cell r="O21">
            <v>89819.7</v>
          </cell>
          <cell r="P21">
            <v>89819.7</v>
          </cell>
          <cell r="Q21">
            <v>89819.7</v>
          </cell>
        </row>
        <row r="22">
          <cell r="A22" t="str">
            <v>33201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8330086</v>
          </cell>
          <cell r="O22">
            <v>8228070.8099999996</v>
          </cell>
          <cell r="P22">
            <v>8227586.5999999996</v>
          </cell>
          <cell r="Q22">
            <v>7072464.6299999999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 t="str">
            <v>63101</v>
          </cell>
          <cell r="B24" t="str">
            <v>ADVOCACIA-GERAL DA UNIAO - AGU</v>
          </cell>
          <cell r="C24" t="str">
            <v>03</v>
          </cell>
          <cell r="D24" t="str">
            <v>092</v>
          </cell>
          <cell r="E24" t="str">
            <v>4005</v>
          </cell>
          <cell r="F24" t="str">
            <v>PROTECAO JURIDICA DA UNIAO</v>
          </cell>
          <cell r="G24" t="str">
            <v>2674</v>
          </cell>
          <cell r="H24" t="str">
            <v>REPRESENTACAO JUDICIAL E EXTRAJUDICIAL DA UNIAO E SUAS AUTAR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N24">
            <v>36485.24</v>
          </cell>
          <cell r="O24">
            <v>27911.599999999999</v>
          </cell>
          <cell r="P24">
            <v>26958.6</v>
          </cell>
          <cell r="Q24">
            <v>26958.6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3.285156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45017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1000</v>
      </c>
      <c r="I10" s="41" t="str">
        <f>+'[1]Access-Abr'!K10</f>
        <v>RECURSOS LIVRES DA UNIAO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834967</v>
      </c>
      <c r="Q10" s="45">
        <f>'[1]Access-Abr'!N10</f>
        <v>0</v>
      </c>
      <c r="R10" s="45">
        <f>N10-O10+P10+Q10</f>
        <v>834967</v>
      </c>
      <c r="S10" s="45">
        <f>'[1]Access-Abr'!O10</f>
        <v>825017.64</v>
      </c>
      <c r="T10" s="46">
        <f>IF(R10&gt;0,S10/R10,0)</f>
        <v>0.98808412787571243</v>
      </c>
      <c r="U10" s="45">
        <f>'[1]Access-Abr'!P10</f>
        <v>823865.48</v>
      </c>
      <c r="V10" s="46">
        <f>IF(R10&gt;0,U10/R10,0)</f>
        <v>0.9867042410059319</v>
      </c>
      <c r="W10" s="45">
        <f>'[1]Access-Abr'!Q10</f>
        <v>735387.75</v>
      </c>
      <c r="X10" s="46">
        <f>IF(R10&gt;0,W10/R10,0)</f>
        <v>0.8807386998528085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1000</v>
      </c>
      <c r="I11" s="48" t="str">
        <f>+'[1]Access-Abr'!K11</f>
        <v>RECURSOS LIVRES DA UNIAO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44322760</v>
      </c>
      <c r="Q11" s="52">
        <f>'[1]Access-Abr'!N11</f>
        <v>0</v>
      </c>
      <c r="R11" s="52">
        <f t="shared" ref="R11:R24" si="0">N11-O11+P11+Q11</f>
        <v>44322760</v>
      </c>
      <c r="S11" s="52">
        <f>'[1]Access-Abr'!O11</f>
        <v>5647439.7300000004</v>
      </c>
      <c r="T11" s="53">
        <f t="shared" ref="T11:T25" si="1">IF(R11&gt;0,S11/R11,0)</f>
        <v>0.12741624686729799</v>
      </c>
      <c r="U11" s="52">
        <f>'[1]Access-Abr'!P11</f>
        <v>6611</v>
      </c>
      <c r="V11" s="53">
        <f t="shared" ref="V11:V25" si="2">IF(R11&gt;0,U11/R11,0)</f>
        <v>1.4915587386706063E-4</v>
      </c>
      <c r="W11" s="52">
        <f>'[1]Access-Abr'!Q11</f>
        <v>6611</v>
      </c>
      <c r="X11" s="53">
        <f t="shared" ref="X11:X25" si="3">IF(R11&gt;0,W11/R11,0)</f>
        <v>1.4915587386706063E-4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0033.4257</v>
      </c>
      <c r="E12" s="48" t="str">
        <f>+'[1]Access-Abr'!F12</f>
        <v>PROGRAMA DE GESTAO E MANUTENCAO DO PODER JUDICIARIO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1000</v>
      </c>
      <c r="I12" s="48" t="str">
        <f>+'[1]Access-Abr'!K12</f>
        <v>RECURSOS LIVRES DA UNIAO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152714993</v>
      </c>
      <c r="Q12" s="52">
        <f>'[1]Access-Abr'!N12</f>
        <v>0</v>
      </c>
      <c r="R12" s="52">
        <f t="shared" si="0"/>
        <v>152714993</v>
      </c>
      <c r="S12" s="52">
        <f>'[1]Access-Abr'!O12</f>
        <v>133266015.54000001</v>
      </c>
      <c r="T12" s="53">
        <f t="shared" si="1"/>
        <v>0.87264526502646667</v>
      </c>
      <c r="U12" s="52">
        <f>'[1]Access-Abr'!P12</f>
        <v>28752798.260000002</v>
      </c>
      <c r="V12" s="53">
        <f t="shared" si="2"/>
        <v>0.18827750763148712</v>
      </c>
      <c r="W12" s="52">
        <f>'[1]Access-Abr'!Q12</f>
        <v>23687257.690000001</v>
      </c>
      <c r="X12" s="53">
        <f t="shared" si="3"/>
        <v>0.15510761075043891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0033.4257</v>
      </c>
      <c r="E13" s="48" t="str">
        <f>+'[1]Access-Abr'!F13</f>
        <v>PROGRAMA DE GESTAO E MANUTENCAO DO PODER JUDICIARIO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1027</v>
      </c>
      <c r="I13" s="48" t="str">
        <f>+'[1]Access-Abr'!K13</f>
        <v>SERV.AFETOS AS ATIVID.ESPECIFICAS DA JUSTICA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18123836</v>
      </c>
      <c r="Q13" s="52">
        <f>'[1]Access-Abr'!N13</f>
        <v>0</v>
      </c>
      <c r="R13" s="52">
        <f t="shared" si="0"/>
        <v>18123836</v>
      </c>
      <c r="S13" s="52">
        <f>'[1]Access-Abr'!O13</f>
        <v>12926552.4</v>
      </c>
      <c r="T13" s="53">
        <f t="shared" si="1"/>
        <v>0.71323490236835074</v>
      </c>
      <c r="U13" s="52">
        <f>'[1]Access-Abr'!P13</f>
        <v>2902683.65</v>
      </c>
      <c r="V13" s="53">
        <f t="shared" si="2"/>
        <v>0.16015834892789804</v>
      </c>
      <c r="W13" s="52">
        <f>'[1]Access-Abr'!Q13</f>
        <v>2682695.2599999998</v>
      </c>
      <c r="X13" s="53">
        <f t="shared" si="3"/>
        <v>0.14802027892991307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0033.20TP</v>
      </c>
      <c r="E14" s="48" t="str">
        <f>+'[1]Access-Abr'!F14</f>
        <v>PROGRAMA DE GESTAO E MANUTENCAO DO PODER JUDICIARIO</v>
      </c>
      <c r="F14" s="48" t="str">
        <f>+'[1]Access-Abr'!H14</f>
        <v>ATIVOS CIVIS DA UNIAO</v>
      </c>
      <c r="G14" s="47" t="str">
        <f>IF('[1]Access-Abr'!I14="1","F","S")</f>
        <v>F</v>
      </c>
      <c r="H14" s="47" t="str">
        <f>+'[1]Access-Abr'!J14</f>
        <v>1000</v>
      </c>
      <c r="I14" s="48" t="str">
        <f>+'[1]Access-Abr'!K14</f>
        <v>RECURSOS LIVRES DA UNIAO</v>
      </c>
      <c r="J14" s="47" t="str">
        <f>+'[1]Access-Abr'!L14</f>
        <v>1</v>
      </c>
      <c r="K14" s="52"/>
      <c r="L14" s="52"/>
      <c r="M14" s="52"/>
      <c r="N14" s="50">
        <v>0</v>
      </c>
      <c r="O14" s="52"/>
      <c r="P14" s="52">
        <f>'[1]Access-Abr'!M14</f>
        <v>380583679.27999997</v>
      </c>
      <c r="Q14" s="52">
        <f>'[1]Access-Abr'!N14</f>
        <v>0</v>
      </c>
      <c r="R14" s="52">
        <f t="shared" si="0"/>
        <v>380583679.27999997</v>
      </c>
      <c r="S14" s="52">
        <f>'[1]Access-Abr'!O14</f>
        <v>380583679.27999997</v>
      </c>
      <c r="T14" s="53">
        <f t="shared" si="1"/>
        <v>1</v>
      </c>
      <c r="U14" s="52">
        <f>'[1]Access-Abr'!P14</f>
        <v>380352665.10000002</v>
      </c>
      <c r="V14" s="53">
        <f t="shared" si="2"/>
        <v>0.99939300029776112</v>
      </c>
      <c r="W14" s="52">
        <f>'[1]Access-Abr'!Q14</f>
        <v>377154629.05000001</v>
      </c>
      <c r="X14" s="53">
        <f t="shared" si="3"/>
        <v>0.99099002291299731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0033.216H</v>
      </c>
      <c r="E15" s="48" t="str">
        <f>+'[1]Access-Abr'!F15</f>
        <v>PROGRAMA DE GESTAO E MANUTENCAO DO PODER JUDICIARIO</v>
      </c>
      <c r="F15" s="48" t="str">
        <f>+'[1]Access-Abr'!H15</f>
        <v>AJUDA DE CUSTO PARA MORADIA OU AUXILIO-MORADIA A AGENTES PUB</v>
      </c>
      <c r="G15" s="47" t="str">
        <f>IF('[1]Access-Abr'!I15="1","F","S")</f>
        <v>F</v>
      </c>
      <c r="H15" s="47" t="str">
        <f>+'[1]Access-Abr'!J15</f>
        <v>1000</v>
      </c>
      <c r="I15" s="48" t="str">
        <f>+'[1]Access-Abr'!K15</f>
        <v>RECURSOS LIVRES DA UNIAO</v>
      </c>
      <c r="J15" s="47" t="str">
        <f>+'[1]Access-Abr'!L15</f>
        <v>3</v>
      </c>
      <c r="K15" s="50"/>
      <c r="L15" s="50"/>
      <c r="M15" s="50"/>
      <c r="N15" s="50">
        <v>0</v>
      </c>
      <c r="O15" s="50"/>
      <c r="P15" s="52">
        <f>'[1]Access-Abr'!M15</f>
        <v>198000</v>
      </c>
      <c r="Q15" s="52">
        <f>'[1]Access-Abr'!N15</f>
        <v>0</v>
      </c>
      <c r="R15" s="52">
        <f t="shared" si="0"/>
        <v>198000</v>
      </c>
      <c r="S15" s="52">
        <f>'[1]Access-Abr'!O15</f>
        <v>138000</v>
      </c>
      <c r="T15" s="53">
        <f t="shared" si="1"/>
        <v>0.69696969696969702</v>
      </c>
      <c r="U15" s="52">
        <f>'[1]Access-Abr'!P15</f>
        <v>19121.18</v>
      </c>
      <c r="V15" s="53">
        <f t="shared" si="2"/>
        <v>9.6571616161616164E-2</v>
      </c>
      <c r="W15" s="52">
        <f>'[1]Access-Abr'!Q15</f>
        <v>19121.18</v>
      </c>
      <c r="X15" s="53">
        <f t="shared" si="3"/>
        <v>9.6571616161616164E-2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0033.219Z</v>
      </c>
      <c r="E16" s="48" t="str">
        <f>+'[1]Access-Abr'!F16</f>
        <v>PROGRAMA DE GESTAO E MANUTENCAO DO PODER JUDICIARIO</v>
      </c>
      <c r="F16" s="48" t="str">
        <f>+'[1]Access-Abr'!H16</f>
        <v>CONSERVACAO E RECUPERACAO DE ATIVOS DE INFRAESTRUTURA DA UNI</v>
      </c>
      <c r="G16" s="47" t="str">
        <f>IF('[1]Access-Abr'!I16="1","F","S")</f>
        <v>F</v>
      </c>
      <c r="H16" s="47" t="str">
        <f>+'[1]Access-Abr'!J16</f>
        <v>1000</v>
      </c>
      <c r="I16" s="48" t="str">
        <f>+'[1]Access-Abr'!K16</f>
        <v>RECURSOS LIVRES DA UNIAO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16235210</v>
      </c>
      <c r="Q16" s="52">
        <f>'[1]Access-Abr'!N16</f>
        <v>0</v>
      </c>
      <c r="R16" s="52">
        <f t="shared" si="0"/>
        <v>16235210</v>
      </c>
      <c r="S16" s="52">
        <f>'[1]Access-Abr'!O16</f>
        <v>0</v>
      </c>
      <c r="T16" s="53">
        <f t="shared" si="1"/>
        <v>0</v>
      </c>
      <c r="U16" s="52">
        <f>'[1]Access-Abr'!P16</f>
        <v>0</v>
      </c>
      <c r="V16" s="53">
        <f t="shared" si="2"/>
        <v>0</v>
      </c>
      <c r="W16" s="52">
        <f>'[1]Access-Abr'!Q16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02.331</v>
      </c>
      <c r="D17" s="47" t="str">
        <f>CONCATENATE('[1]Access-Abr'!E17,".",'[1]Access-Abr'!G17)</f>
        <v>0033.2004</v>
      </c>
      <c r="E17" s="48" t="str">
        <f>+'[1]Access-Abr'!F17</f>
        <v>PROGRAMA DE GESTAO E MANUTENCAO DO PODER JUDICIARIO</v>
      </c>
      <c r="F17" s="48" t="str">
        <f>+'[1]Access-Abr'!H17</f>
        <v>ASSISTENCIA MEDICA E ODONTOLOGICA AOS SERVIDORES CIVIS, EMPR</v>
      </c>
      <c r="G17" s="47" t="str">
        <f>IF('[1]Access-Abr'!I17="1","F","S")</f>
        <v>S</v>
      </c>
      <c r="H17" s="47" t="str">
        <f>+'[1]Access-Abr'!J17</f>
        <v>1000</v>
      </c>
      <c r="I17" s="48" t="str">
        <f>+'[1]Access-Abr'!K17</f>
        <v>RECURSOS LIVRES DA UNIAO</v>
      </c>
      <c r="J17" s="47" t="str">
        <f>+'[1]Access-Abr'!L17</f>
        <v>3</v>
      </c>
      <c r="K17" s="52"/>
      <c r="L17" s="52"/>
      <c r="M17" s="52"/>
      <c r="N17" s="50">
        <v>0</v>
      </c>
      <c r="O17" s="52"/>
      <c r="P17" s="52">
        <f>'[1]Access-Abr'!M17</f>
        <v>65516040</v>
      </c>
      <c r="Q17" s="52">
        <f>'[1]Access-Abr'!N17</f>
        <v>0</v>
      </c>
      <c r="R17" s="52">
        <f t="shared" si="0"/>
        <v>65516040</v>
      </c>
      <c r="S17" s="52">
        <f>'[1]Access-Abr'!O17</f>
        <v>64832039.880000003</v>
      </c>
      <c r="T17" s="53">
        <f t="shared" si="1"/>
        <v>0.98955980672824551</v>
      </c>
      <c r="U17" s="52">
        <f>'[1]Access-Abr'!P17</f>
        <v>16885502.809999999</v>
      </c>
      <c r="V17" s="53">
        <f t="shared" si="2"/>
        <v>0.25773082149043192</v>
      </c>
      <c r="W17" s="52">
        <f>'[1]Access-Abr'!Q17</f>
        <v>12052071.140000001</v>
      </c>
      <c r="X17" s="53">
        <f t="shared" si="3"/>
        <v>0.1839560379412431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02.331</v>
      </c>
      <c r="D18" s="47" t="str">
        <f>CONCATENATE('[1]Access-Abr'!E18,".",'[1]Access-Abr'!G18)</f>
        <v>0033.212B</v>
      </c>
      <c r="E18" s="48" t="str">
        <f>+'[1]Access-Abr'!F18</f>
        <v>PROGRAMA DE GESTAO E MANUTENCAO DO PODER JUDICIARIO</v>
      </c>
      <c r="F18" s="48" t="str">
        <f>+'[1]Access-Abr'!H18</f>
        <v>BENEFICIOS OBRIGATORIOS AOS SERVIDORES CIVIS, EMPREGADOS, MI</v>
      </c>
      <c r="G18" s="47" t="str">
        <f>IF('[1]Access-Abr'!I18="1","F","S")</f>
        <v>F</v>
      </c>
      <c r="H18" s="47" t="str">
        <f>+'[1]Access-Abr'!J18</f>
        <v>1000</v>
      </c>
      <c r="I18" s="48" t="str">
        <f>+'[1]Access-Abr'!K18</f>
        <v>RECURSOS LIVRES DA UNIAO</v>
      </c>
      <c r="J18" s="47" t="str">
        <f>+'[1]Access-Abr'!L18</f>
        <v>3</v>
      </c>
      <c r="K18" s="52"/>
      <c r="L18" s="52"/>
      <c r="M18" s="52"/>
      <c r="N18" s="50">
        <v>0</v>
      </c>
      <c r="O18" s="52"/>
      <c r="P18" s="52">
        <f>'[1]Access-Abr'!M18</f>
        <v>54680145.789999999</v>
      </c>
      <c r="Q18" s="52">
        <f>'[1]Access-Abr'!N18</f>
        <v>0</v>
      </c>
      <c r="R18" s="52">
        <f t="shared" si="0"/>
        <v>54680145.789999999</v>
      </c>
      <c r="S18" s="52">
        <f>'[1]Access-Abr'!O18</f>
        <v>54680145.789999999</v>
      </c>
      <c r="T18" s="53">
        <f t="shared" si="1"/>
        <v>1</v>
      </c>
      <c r="U18" s="52">
        <f>'[1]Access-Abr'!P18</f>
        <v>22887440.109999999</v>
      </c>
      <c r="V18" s="53">
        <f t="shared" si="2"/>
        <v>0.41856947854344773</v>
      </c>
      <c r="W18" s="52">
        <f>'[1]Access-Abr'!Q18</f>
        <v>22887440.109999999</v>
      </c>
      <c r="X18" s="53">
        <f t="shared" si="3"/>
        <v>0.41856947854344773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02.846</v>
      </c>
      <c r="D19" s="47" t="str">
        <f>CONCATENATE('[1]Access-Abr'!E19,".",'[1]Access-Abr'!G19)</f>
        <v>0033.09HB</v>
      </c>
      <c r="E19" s="48" t="str">
        <f>+'[1]Access-Abr'!F19</f>
        <v>PROGRAMA DE GESTAO E MANUTENCAO DO PODER JUDICIARIO</v>
      </c>
      <c r="F19" s="48" t="str">
        <f>+'[1]Access-Abr'!H19</f>
        <v>CONTRIBUICAO DA UNIAO, DE SUAS AUTARQUIAS E FUNDACOES PARA O</v>
      </c>
      <c r="G19" s="47" t="str">
        <f>IF('[1]Access-Abr'!I19="1","F","S")</f>
        <v>F</v>
      </c>
      <c r="H19" s="47" t="str">
        <f>+'[1]Access-Abr'!J19</f>
        <v>1000</v>
      </c>
      <c r="I19" s="48" t="str">
        <f>+'[1]Access-Abr'!K19</f>
        <v>RECURSOS LIVRES DA UNIAO</v>
      </c>
      <c r="J19" s="47" t="str">
        <f>+'[1]Access-Abr'!L19</f>
        <v>1</v>
      </c>
      <c r="K19" s="52"/>
      <c r="L19" s="52"/>
      <c r="M19" s="52"/>
      <c r="N19" s="50">
        <v>0</v>
      </c>
      <c r="O19" s="52"/>
      <c r="P19" s="52">
        <f>'[1]Access-Abr'!M19</f>
        <v>69063570.5</v>
      </c>
      <c r="Q19" s="52">
        <f>'[1]Access-Abr'!N19</f>
        <v>0</v>
      </c>
      <c r="R19" s="52">
        <f t="shared" si="0"/>
        <v>69063570.5</v>
      </c>
      <c r="S19" s="52">
        <f>'[1]Access-Abr'!O19</f>
        <v>69063570.5</v>
      </c>
      <c r="T19" s="53">
        <f t="shared" si="1"/>
        <v>1</v>
      </c>
      <c r="U19" s="52">
        <f>'[1]Access-Abr'!P19</f>
        <v>69063570.5</v>
      </c>
      <c r="V19" s="53">
        <f t="shared" si="2"/>
        <v>1</v>
      </c>
      <c r="W19" s="52">
        <f>'[1]Access-Abr'!Q19</f>
        <v>69063570.5</v>
      </c>
      <c r="X19" s="53">
        <f t="shared" si="3"/>
        <v>1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09.272</v>
      </c>
      <c r="D20" s="47" t="str">
        <f>CONCATENATE('[1]Access-Abr'!E20,".",'[1]Access-Abr'!G20)</f>
        <v>0033.0181</v>
      </c>
      <c r="E20" s="48" t="str">
        <f>+'[1]Access-Abr'!F20</f>
        <v>PROGRAMA DE GESTAO E MANUTENCAO DO PODER JUDICIARIO</v>
      </c>
      <c r="F20" s="48" t="str">
        <f>+'[1]Access-Abr'!H20</f>
        <v>APOSENTADORIAS E PENSOES CIVIS DA UNIAO</v>
      </c>
      <c r="G20" s="47" t="str">
        <f>IF('[1]Access-Abr'!I20="1","F","S")</f>
        <v>S</v>
      </c>
      <c r="H20" s="47" t="str">
        <f>+'[1]Access-Abr'!J20</f>
        <v>1056</v>
      </c>
      <c r="I20" s="48" t="str">
        <f>+'[1]Access-Abr'!K20</f>
        <v>BENEFICIOS DO RPPS DA UNIAO</v>
      </c>
      <c r="J20" s="47" t="str">
        <f>+'[1]Access-Abr'!L20</f>
        <v>1</v>
      </c>
      <c r="K20" s="52"/>
      <c r="L20" s="52"/>
      <c r="M20" s="52"/>
      <c r="N20" s="50">
        <v>0</v>
      </c>
      <c r="O20" s="52"/>
      <c r="P20" s="52">
        <f>'[1]Access-Abr'!M20</f>
        <v>103367147.04000001</v>
      </c>
      <c r="Q20" s="52">
        <f>'[1]Access-Abr'!N20</f>
        <v>0</v>
      </c>
      <c r="R20" s="52">
        <f t="shared" si="0"/>
        <v>103367147.04000001</v>
      </c>
      <c r="S20" s="52">
        <f>'[1]Access-Abr'!O20</f>
        <v>103367147.04000001</v>
      </c>
      <c r="T20" s="53">
        <f t="shared" si="1"/>
        <v>1</v>
      </c>
      <c r="U20" s="52">
        <f>'[1]Access-Abr'!P20</f>
        <v>103350136.5</v>
      </c>
      <c r="V20" s="53">
        <f t="shared" si="2"/>
        <v>0.99983543572124112</v>
      </c>
      <c r="W20" s="52">
        <f>'[1]Access-Abr'!Q20</f>
        <v>101710467.06</v>
      </c>
      <c r="X20" s="53">
        <f t="shared" si="3"/>
        <v>0.98397285764925946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28.846</v>
      </c>
      <c r="D21" s="47" t="str">
        <f>CONCATENATE('[1]Access-Abr'!E21,".",'[1]Access-Abr'!G21)</f>
        <v>0909.00S6</v>
      </c>
      <c r="E21" s="48" t="str">
        <f>+'[1]Access-Abr'!F21</f>
        <v>OPERACOES ESPECIAIS: OUTROS ENCARGOS ESPECIAIS</v>
      </c>
      <c r="F21" s="48" t="str">
        <f>+'[1]Access-Abr'!H21</f>
        <v>BENEFICIO ESPECIAL E DEMAIS COMPLEMENTACOES DE APOSENTADORIA</v>
      </c>
      <c r="G21" s="47" t="str">
        <f>IF('[1]Access-Abr'!I21="1","F","S")</f>
        <v>F</v>
      </c>
      <c r="H21" s="47" t="str">
        <f>+'[1]Access-Abr'!J21</f>
        <v>1000</v>
      </c>
      <c r="I21" s="48" t="str">
        <f>+'[1]Access-Abr'!K21</f>
        <v>RECURSOS LIVRES DA UNIAO</v>
      </c>
      <c r="J21" s="47" t="str">
        <f>+'[1]Access-Abr'!L21</f>
        <v>1</v>
      </c>
      <c r="K21" s="52"/>
      <c r="L21" s="52"/>
      <c r="M21" s="52"/>
      <c r="N21" s="50">
        <v>0</v>
      </c>
      <c r="O21" s="52"/>
      <c r="P21" s="52">
        <f>'[1]Access-Abr'!M21</f>
        <v>89819.7</v>
      </c>
      <c r="Q21" s="52">
        <f>'[1]Access-Abr'!N21</f>
        <v>0</v>
      </c>
      <c r="R21" s="52">
        <f t="shared" si="0"/>
        <v>89819.7</v>
      </c>
      <c r="S21" s="52">
        <f>'[1]Access-Abr'!O21</f>
        <v>89819.7</v>
      </c>
      <c r="T21" s="53">
        <f t="shared" si="1"/>
        <v>1</v>
      </c>
      <c r="U21" s="52">
        <f>'[1]Access-Abr'!P21</f>
        <v>89819.7</v>
      </c>
      <c r="V21" s="53">
        <f t="shared" si="2"/>
        <v>1</v>
      </c>
      <c r="W21" s="52">
        <f>'[1]Access-Abr'!Q21</f>
        <v>89819.7</v>
      </c>
      <c r="X21" s="53">
        <f t="shared" si="3"/>
        <v>1</v>
      </c>
    </row>
    <row r="22" spans="1:24" ht="30.75" customHeight="1" x14ac:dyDescent="0.2">
      <c r="A22" s="47" t="str">
        <f>+'[1]Access-Abr'!A22</f>
        <v>33201</v>
      </c>
      <c r="B22" s="48" t="str">
        <f>+'[1]Access-Abr'!B22</f>
        <v>INSTITUTO NACIONAL DO SEGURO SOCIAL</v>
      </c>
      <c r="C22" s="47" t="str">
        <f>CONCATENATE('[1]Access-Abr'!C22,".",'[1]Access-Abr'!D22)</f>
        <v>28.846</v>
      </c>
      <c r="D22" s="47" t="str">
        <f>CONCATENATE('[1]Access-Abr'!E22,".",'[1]Access-Abr'!G22)</f>
        <v>0901.00SA</v>
      </c>
      <c r="E22" s="48" t="str">
        <f>+'[1]Access-Abr'!F22</f>
        <v>OPERACOES ESPECIAIS: CUMPRIMENTO DE SENTENCAS JUDICIAIS</v>
      </c>
      <c r="F22" s="48" t="str">
        <f>+'[1]Access-Abr'!H22</f>
        <v>PAGAMENTO DE HONORARIOS PERICIAIS NAS ACOES EM QUE O INSS FI</v>
      </c>
      <c r="G22" s="47" t="str">
        <f>IF('[1]Access-Abr'!I22="1","F","S")</f>
        <v>S</v>
      </c>
      <c r="H22" s="47" t="str">
        <f>+'[1]Access-Abr'!J22</f>
        <v>1000</v>
      </c>
      <c r="I22" s="48" t="str">
        <f>+'[1]Access-Abr'!K22</f>
        <v>RECURSOS LIVRES DA UNIAO</v>
      </c>
      <c r="J22" s="47" t="str">
        <f>+'[1]Access-Abr'!L22</f>
        <v>3</v>
      </c>
      <c r="K22" s="52"/>
      <c r="L22" s="52"/>
      <c r="M22" s="52"/>
      <c r="N22" s="50">
        <v>0</v>
      </c>
      <c r="O22" s="52"/>
      <c r="P22" s="52">
        <f>'[1]Access-Abr'!M22</f>
        <v>8330086</v>
      </c>
      <c r="Q22" s="52">
        <f>'[1]Access-Abr'!N22</f>
        <v>0</v>
      </c>
      <c r="R22" s="52">
        <f t="shared" si="0"/>
        <v>8330086</v>
      </c>
      <c r="S22" s="52">
        <f>'[1]Access-Abr'!O22</f>
        <v>8228070.8099999996</v>
      </c>
      <c r="T22" s="53">
        <f t="shared" si="1"/>
        <v>0.98775340494683961</v>
      </c>
      <c r="U22" s="52">
        <f>'[1]Access-Abr'!P22</f>
        <v>8227586.5999999996</v>
      </c>
      <c r="V22" s="53">
        <f t="shared" si="2"/>
        <v>0.98769527709557858</v>
      </c>
      <c r="W22" s="52">
        <f>'[1]Access-Abr'!Q22</f>
        <v>7072464.6299999999</v>
      </c>
      <c r="X22" s="53">
        <f t="shared" si="3"/>
        <v>0.84902660428715859</v>
      </c>
    </row>
    <row r="23" spans="1:24" ht="30.75" customHeight="1" x14ac:dyDescent="0.2">
      <c r="A23" s="47" t="str">
        <f>+'[1]Access-Abr'!A23</f>
        <v>40201</v>
      </c>
      <c r="B23" s="48" t="str">
        <f>+'[1]Access-Abr'!B23</f>
        <v>INSTITUTO NACIONAL DO SEGURO SOCIAL - INSS</v>
      </c>
      <c r="C23" s="47" t="str">
        <f>CONCATENATE('[1]Access-Abr'!C23,".",'[1]Access-Abr'!D23)</f>
        <v>28.846</v>
      </c>
      <c r="D23" s="47" t="str">
        <f>CONCATENATE('[1]Access-Abr'!E23,".",'[1]Access-Abr'!G23)</f>
        <v>0901.00SA</v>
      </c>
      <c r="E23" s="48" t="str">
        <f>+'[1]Access-Abr'!F23</f>
        <v>OPERACOES ESPECIAIS: CUMPRIMENTO DE SENTENCAS JUDICIAIS</v>
      </c>
      <c r="F23" s="48" t="str">
        <f>+'[1]Access-Abr'!H23</f>
        <v>PAGAMENTO DE HONORARIOS PERICIAIS NAS ACOES EM QUE O INSS FI</v>
      </c>
      <c r="G23" s="47" t="str">
        <f>IF('[1]Access-Abr'!I23="1","F","S")</f>
        <v>S</v>
      </c>
      <c r="H23" s="47" t="str">
        <f>+'[1]Access-Abr'!J23</f>
        <v>1000</v>
      </c>
      <c r="I23" s="48" t="str">
        <f>+'[1]Access-Abr'!K23</f>
        <v>RECURSOS LIVRES DA UNIAO</v>
      </c>
      <c r="J23" s="47" t="str">
        <f>+'[1]Access-Abr'!L23</f>
        <v>3</v>
      </c>
      <c r="K23" s="52"/>
      <c r="L23" s="52"/>
      <c r="M23" s="52"/>
      <c r="N23" s="50">
        <v>0</v>
      </c>
      <c r="O23" s="52"/>
      <c r="P23" s="52">
        <f>'[1]Access-Abr'!M23</f>
        <v>0</v>
      </c>
      <c r="Q23" s="52">
        <f>'[1]Access-Abr'!N23</f>
        <v>0</v>
      </c>
      <c r="R23" s="52">
        <f t="shared" si="0"/>
        <v>0</v>
      </c>
      <c r="S23" s="52">
        <f>'[1]Access-Abr'!O23</f>
        <v>0</v>
      </c>
      <c r="T23" s="53">
        <f t="shared" si="1"/>
        <v>0</v>
      </c>
      <c r="U23" s="52">
        <f>'[1]Access-Abr'!P23</f>
        <v>0</v>
      </c>
      <c r="V23" s="53">
        <f t="shared" si="2"/>
        <v>0</v>
      </c>
      <c r="W23" s="52">
        <f>'[1]Access-Abr'!Q23</f>
        <v>0</v>
      </c>
      <c r="X23" s="53">
        <f t="shared" si="3"/>
        <v>0</v>
      </c>
    </row>
    <row r="24" spans="1:24" ht="30.75" customHeight="1" thickBot="1" x14ac:dyDescent="0.25">
      <c r="A24" s="47" t="str">
        <f>+'[1]Access-Abr'!A24</f>
        <v>63101</v>
      </c>
      <c r="B24" s="48" t="str">
        <f>+'[1]Access-Abr'!B24</f>
        <v>ADVOCACIA-GERAL DA UNIAO - AGU</v>
      </c>
      <c r="C24" s="47" t="str">
        <f>CONCATENATE('[1]Access-Abr'!C24,".",'[1]Access-Abr'!D24)</f>
        <v>03.092</v>
      </c>
      <c r="D24" s="47" t="str">
        <f>CONCATENATE('[1]Access-Abr'!E24,".",'[1]Access-Abr'!G24)</f>
        <v>4005.2674</v>
      </c>
      <c r="E24" s="48" t="str">
        <f>+'[1]Access-Abr'!F24</f>
        <v>PROTECAO JURIDICA DA UNIAO</v>
      </c>
      <c r="F24" s="48" t="str">
        <f>+'[1]Access-Abr'!H24</f>
        <v>REPRESENTACAO JUDICIAL E EXTRAJUDICIAL DA UNIAO E SUAS AUTAR</v>
      </c>
      <c r="G24" s="47" t="str">
        <f>IF('[1]Access-Abr'!I24="1","F","S")</f>
        <v>F</v>
      </c>
      <c r="H24" s="47" t="str">
        <f>+'[1]Access-Abr'!J24</f>
        <v>1000</v>
      </c>
      <c r="I24" s="48" t="str">
        <f>+'[1]Access-Abr'!K24</f>
        <v>RECURSOS LIVRES DA UNIAO</v>
      </c>
      <c r="J24" s="47" t="str">
        <f>+'[1]Access-Abr'!L24</f>
        <v>3</v>
      </c>
      <c r="K24" s="52"/>
      <c r="L24" s="52"/>
      <c r="M24" s="52"/>
      <c r="N24" s="50">
        <v>0</v>
      </c>
      <c r="O24" s="52"/>
      <c r="P24" s="52">
        <f>'[1]Access-Abr'!M24</f>
        <v>0</v>
      </c>
      <c r="Q24" s="52">
        <f>'[1]Access-Abr'!N24</f>
        <v>36485.24</v>
      </c>
      <c r="R24" s="52">
        <f t="shared" si="0"/>
        <v>36485.24</v>
      </c>
      <c r="S24" s="52">
        <f>'[1]Access-Abr'!O24</f>
        <v>27911.599999999999</v>
      </c>
      <c r="T24" s="53">
        <f t="shared" si="1"/>
        <v>0.76501072762574673</v>
      </c>
      <c r="U24" s="52">
        <f>'[1]Access-Abr'!P24</f>
        <v>26958.6</v>
      </c>
      <c r="V24" s="53">
        <f t="shared" si="2"/>
        <v>0.73889057602471575</v>
      </c>
      <c r="W24" s="52">
        <f>'[1]Access-Abr'!Q24</f>
        <v>26958.6</v>
      </c>
      <c r="X24" s="53">
        <f t="shared" si="3"/>
        <v>0.73889057602471575</v>
      </c>
    </row>
    <row r="25" spans="1:24" ht="30.75" customHeight="1" thickBot="1" x14ac:dyDescent="0.25">
      <c r="A25" s="14" t="s">
        <v>48</v>
      </c>
      <c r="B25" s="54"/>
      <c r="C25" s="54"/>
      <c r="D25" s="54"/>
      <c r="E25" s="54"/>
      <c r="F25" s="54"/>
      <c r="G25" s="54"/>
      <c r="H25" s="54"/>
      <c r="I25" s="54"/>
      <c r="J25" s="15"/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f>SUM(P10:P24)</f>
        <v>914060254.30999994</v>
      </c>
      <c r="Q25" s="56">
        <f>SUM(Q10:Q24)</f>
        <v>36485.24</v>
      </c>
      <c r="R25" s="56">
        <f>SUM(R10:R24)</f>
        <v>914096739.54999995</v>
      </c>
      <c r="S25" s="56">
        <f>SUM(S10:S24)</f>
        <v>833675409.90999997</v>
      </c>
      <c r="T25" s="57">
        <f t="shared" si="1"/>
        <v>0.9120209862256039</v>
      </c>
      <c r="U25" s="56">
        <f>SUM(U10:U24)</f>
        <v>633388759.49000013</v>
      </c>
      <c r="V25" s="57">
        <f t="shared" si="2"/>
        <v>0.69291217448364451</v>
      </c>
      <c r="W25" s="56">
        <f>SUM(W10:W24)</f>
        <v>617188493.67000008</v>
      </c>
      <c r="X25" s="57">
        <f t="shared" si="3"/>
        <v>0.67518947061755785</v>
      </c>
    </row>
    <row r="26" spans="1:24" ht="12.75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12.75" x14ac:dyDescent="0.2">
      <c r="A27" s="2" t="s">
        <v>50</v>
      </c>
      <c r="B27" s="58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2023-05-16T20:52:45Z</dcterms:created>
  <dcterms:modified xsi:type="dcterms:W3CDTF">2023-05-16T20:53:16Z</dcterms:modified>
</cp:coreProperties>
</file>