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7 - Julho\Publicacao internet TRF\Anexo II\090017\"/>
    </mc:Choice>
  </mc:AlternateContent>
  <bookViews>
    <workbookView xWindow="0" yWindow="0" windowWidth="28800" windowHeight="13590"/>
  </bookViews>
  <sheets>
    <sheet name="2023-jun" sheetId="1" r:id="rId1"/>
  </sheets>
  <externalReferences>
    <externalReference r:id="rId2"/>
  </externalReferences>
  <definedNames>
    <definedName name="_xlnm.Print_Area" localSheetId="0">'2023-jun'!$A$1:$X$28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5" i="1" l="1"/>
  <c r="U25" i="1"/>
  <c r="S25" i="1"/>
  <c r="Q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6" i="1" s="1"/>
  <c r="U10" i="1"/>
  <c r="U26" i="1" s="1"/>
  <c r="S10" i="1"/>
  <c r="S26" i="1" s="1"/>
  <c r="Q10" i="1"/>
  <c r="Q26" i="1" s="1"/>
  <c r="P10" i="1"/>
  <c r="P26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T16" i="1" l="1"/>
  <c r="X16" i="1"/>
  <c r="V16" i="1"/>
  <c r="X23" i="1"/>
  <c r="V23" i="1"/>
  <c r="T23" i="1"/>
  <c r="T22" i="1"/>
  <c r="X22" i="1"/>
  <c r="V22" i="1"/>
  <c r="X14" i="1"/>
  <c r="V14" i="1"/>
  <c r="T14" i="1"/>
  <c r="T25" i="1"/>
  <c r="X25" i="1"/>
  <c r="V25" i="1"/>
  <c r="X20" i="1"/>
  <c r="V20" i="1"/>
  <c r="T20" i="1"/>
  <c r="T10" i="1"/>
  <c r="R26" i="1"/>
  <c r="X10" i="1"/>
  <c r="V10" i="1"/>
  <c r="X11" i="1"/>
  <c r="V11" i="1"/>
  <c r="T11" i="1"/>
  <c r="X12" i="1"/>
  <c r="V12" i="1"/>
  <c r="T12" i="1"/>
  <c r="X21" i="1"/>
  <c r="V21" i="1"/>
  <c r="T21" i="1"/>
  <c r="X24" i="1"/>
  <c r="V24" i="1"/>
  <c r="T24" i="1"/>
  <c r="T19" i="1"/>
  <c r="X19" i="1"/>
  <c r="V19" i="1"/>
  <c r="X17" i="1"/>
  <c r="V17" i="1"/>
  <c r="T17" i="1"/>
  <c r="X15" i="1"/>
  <c r="V15" i="1"/>
  <c r="T15" i="1"/>
  <c r="T13" i="1"/>
  <c r="X13" i="1"/>
  <c r="V13" i="1"/>
  <c r="X18" i="1"/>
  <c r="V18" i="1"/>
  <c r="T18" i="1"/>
  <c r="V26" i="1" l="1"/>
  <c r="T26" i="1"/>
  <c r="X26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<sst xmlns="http://schemas.openxmlformats.org/spreadsheetml/2006/main" count="55" uniqueCount="51">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</sst>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9"/>
      <name val="Courier New"/>
      <family val="3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0" fontId="3" fillId="0" borderId="24" xfId="3" applyNumberFormat="1" applyFont="1" applyFill="1" applyBorder="1" applyAlignment="1">
      <alignment horizontal="left" vertical="center" wrapText="1"/>
    </xf>
    <xf numFmtId="0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4" applyNumberFormat="1" applyFont="1" applyBorder="1" applyAlignment="1">
      <alignment horizontal="right" vertical="center"/>
    </xf>
    <xf numFmtId="0" fontId="4" fillId="0" borderId="0" xfId="0" applyFont="1" applyBorder="1"/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/>
    </xf>
    <xf numFmtId="167" fontId="2" fillId="0" borderId="0" xfId="0" applyNumberFormat="1" applyFont="1" applyBorder="1" applyAlignment="1">
      <alignment vertical="center"/>
    </xf>
    <xf numFmtId="40" fontId="2" fillId="0" borderId="0" xfId="0" applyNumberFormat="1" applyFont="1" applyBorder="1"/>
    <xf numFmtId="167" fontId="2" fillId="0" borderId="0" xfId="0" applyNumberFormat="1" applyFont="1" applyBorder="1" applyAlignment="1">
      <alignment horizontal="right" vertical="center"/>
    </xf>
    <xf numFmtId="0" fontId="2" fillId="0" borderId="0" xfId="0" quotePrefix="1" applyFont="1" applyBorder="1" applyAlignment="1">
      <alignment horizontal="right" vertical="center"/>
    </xf>
    <xf numFmtId="167" fontId="2" fillId="0" borderId="0" xfId="1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/>
    </xf>
  </cellXfs>
  <cellStyles count="6">
    <cellStyle name="Normal" xfId="0" builtinId="0"/>
    <cellStyle name="Normal 2 8" xfId="3"/>
    <cellStyle name="Porcentagem 11" xfId="2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Anexo%20II%20-%20Transparencia%20Mensal%202023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1577719</v>
          </cell>
          <cell r="Q10">
            <v>1563748.83</v>
          </cell>
          <cell r="R10">
            <v>1560078.01</v>
          </cell>
          <cell r="S10">
            <v>1442677.47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44090385</v>
          </cell>
          <cell r="Q11">
            <v>5704886.8099999996</v>
          </cell>
          <cell r="R11">
            <v>5337513.04</v>
          </cell>
          <cell r="S11">
            <v>5337513.04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152714993</v>
          </cell>
          <cell r="N12">
            <v>20000</v>
          </cell>
          <cell r="P12">
            <v>168674.19</v>
          </cell>
          <cell r="Q12">
            <v>132612434.79000001</v>
          </cell>
          <cell r="R12">
            <v>48058857.939999998</v>
          </cell>
          <cell r="S12">
            <v>44690420.829999998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1027</v>
          </cell>
          <cell r="K13" t="str">
            <v>SERV.AFETOS AS ATIVID.ESPECIFICAS DA JUSTICA</v>
          </cell>
          <cell r="L13" t="str">
            <v>3</v>
          </cell>
          <cell r="M13">
            <v>18123836</v>
          </cell>
          <cell r="Q13">
            <v>15680964.810000001</v>
          </cell>
          <cell r="R13">
            <v>6244767.2199999997</v>
          </cell>
          <cell r="S13">
            <v>5449632.9500000002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1</v>
          </cell>
          <cell r="M14">
            <v>564189596.91999996</v>
          </cell>
          <cell r="Q14">
            <v>564189596.90999997</v>
          </cell>
          <cell r="R14">
            <v>563897007.73000002</v>
          </cell>
          <cell r="S14">
            <v>544629477.65999997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198000</v>
          </cell>
          <cell r="Q15">
            <v>138000</v>
          </cell>
          <cell r="R15">
            <v>32036.86</v>
          </cell>
          <cell r="S15">
            <v>32036.86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219Z</v>
          </cell>
          <cell r="H16" t="str">
            <v>CONSERVACAO E RECUPERACAO DE ATIVOS DE INFRAESTRUTURA DA UNI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4</v>
          </cell>
          <cell r="M16">
            <v>16467585</v>
          </cell>
          <cell r="Q16">
            <v>2507974.65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331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65516040</v>
          </cell>
          <cell r="Q17">
            <v>64832039.880000003</v>
          </cell>
          <cell r="R17">
            <v>27858718.600000001</v>
          </cell>
          <cell r="S17">
            <v>26053822.219999999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212B</v>
          </cell>
          <cell r="H18" t="str">
            <v>BENEFICIOS OBRIGATORIOS AOS SERVIDORES CIVIS, EMPREGADOS, MI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70459517.890000001</v>
          </cell>
          <cell r="Q18">
            <v>70459517.890000001</v>
          </cell>
          <cell r="R18">
            <v>34415553.25</v>
          </cell>
          <cell r="S18">
            <v>34415553.25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846</v>
          </cell>
          <cell r="E19" t="str">
            <v>0033</v>
          </cell>
          <cell r="F19" t="str">
            <v>PROGRAMA DE GESTAO E MANUTENCAO DO PODER JUDICIARIO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1</v>
          </cell>
          <cell r="M19">
            <v>104335662.22</v>
          </cell>
          <cell r="Q19">
            <v>104335662.22</v>
          </cell>
          <cell r="R19">
            <v>104335662.22</v>
          </cell>
          <cell r="S19">
            <v>104335662.22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0033</v>
          </cell>
          <cell r="F20" t="str">
            <v>PROGRAMA DE GESTAO E MANUTENCAO DO PODER JUDICIARIO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1056</v>
          </cell>
          <cell r="K20" t="str">
            <v>BENEFICIOS DO RPPS DA UNIAO</v>
          </cell>
          <cell r="L20" t="str">
            <v>1</v>
          </cell>
          <cell r="M20">
            <v>150507662.03999999</v>
          </cell>
          <cell r="Q20">
            <v>150507282.69999999</v>
          </cell>
          <cell r="R20">
            <v>150476324.43000001</v>
          </cell>
          <cell r="S20">
            <v>146282505.74000001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28</v>
          </cell>
          <cell r="D21" t="str">
            <v>846</v>
          </cell>
          <cell r="E21" t="str">
            <v>0909</v>
          </cell>
          <cell r="F21" t="str">
            <v>OPERACOES ESPECIAIS: OUTROS ENCARGOS ESPECIAIS</v>
          </cell>
          <cell r="G21" t="str">
            <v>00S6</v>
          </cell>
          <cell r="H21" t="str">
            <v>BENEFICIO ESPECIAL E DEMAIS COMPLEMENTACOES DE APOSENTADORIA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226536.04</v>
          </cell>
          <cell r="Q21">
            <v>226536.04</v>
          </cell>
          <cell r="R21">
            <v>226536.04</v>
          </cell>
          <cell r="S21">
            <v>226536.04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061</v>
          </cell>
          <cell r="E22" t="str">
            <v>0033</v>
          </cell>
          <cell r="F22" t="str">
            <v>PROGRAMA DE GESTAO E MANUTENCAO DO PODER JUDICIARIO</v>
          </cell>
          <cell r="G22" t="str">
            <v>4257</v>
          </cell>
          <cell r="H22" t="str">
            <v>JULGAMENTO DE CAUSAS NA JUSTICA FEDERAL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3</v>
          </cell>
          <cell r="M22">
            <v>46626.79</v>
          </cell>
          <cell r="Q22">
            <v>46626.79</v>
          </cell>
        </row>
        <row r="23">
          <cell r="A23" t="str">
            <v>33201</v>
          </cell>
          <cell r="B23" t="str">
            <v>INSTITUTO NACIONAL DO SEGURO SOCIAL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00SA</v>
          </cell>
          <cell r="H23" t="str">
            <v>PAGAMENTO DE HONORARIOS PERICIAIS NAS ACOES EM QUE O INSS FI</v>
          </cell>
          <cell r="I23" t="str">
            <v>2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15219151</v>
          </cell>
          <cell r="Q23">
            <v>15098674.949999999</v>
          </cell>
          <cell r="R23">
            <v>15090874.73</v>
          </cell>
          <cell r="S23">
            <v>13680241.67</v>
          </cell>
        </row>
        <row r="24">
          <cell r="A24" t="str">
            <v>40201</v>
          </cell>
          <cell r="B24" t="str">
            <v>INSTITUTO NACIONAL DO SEGURO SOCIAL - INSS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00SA</v>
          </cell>
          <cell r="H24" t="str">
            <v>PAGAMENTO DE HONORARIOS PERICIAIS NAS ACOES EM QUE O INSS FI</v>
          </cell>
          <cell r="I24" t="str">
            <v>2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M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A25" t="str">
            <v>63101</v>
          </cell>
          <cell r="B25" t="str">
            <v>ADVOCACIA-GERAL DA UNIAO - AGU</v>
          </cell>
          <cell r="C25" t="str">
            <v>03</v>
          </cell>
          <cell r="D25" t="str">
            <v>092</v>
          </cell>
          <cell r="E25" t="str">
            <v>4005</v>
          </cell>
          <cell r="F25" t="str">
            <v>PROTECAO JURIDICA DA UNIAO</v>
          </cell>
          <cell r="G25" t="str">
            <v>2674</v>
          </cell>
          <cell r="H25" t="str">
            <v>REPRESENTACAO JUDICIAL E EXTRAJUDICIAL DA UNIAO E SUAS AUTAR</v>
          </cell>
          <cell r="I25" t="str">
            <v>1</v>
          </cell>
          <cell r="J25" t="str">
            <v>1000</v>
          </cell>
          <cell r="K25" t="str">
            <v>RECURSOS LIVRES DA UNIAO</v>
          </cell>
          <cell r="L25" t="str">
            <v>3</v>
          </cell>
          <cell r="O25">
            <v>53632.52</v>
          </cell>
          <cell r="Q25">
            <v>53632.52</v>
          </cell>
          <cell r="R25">
            <v>27911.599999999999</v>
          </cell>
          <cell r="S25">
            <v>27911.599999999999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X152"/>
  <sheetViews>
    <sheetView showGridLines="0" tabSelected="1" view="pageBreakPreview" zoomScaleNormal="85" zoomScaleSheetLayoutView="100" workbookViewId="0">
      <selection activeCell="A7" sqref="A7:J7"/>
    </sheetView>
  </sheetViews>
  <sheetFormatPr defaultRowHeight="25.5" customHeight="1" x14ac:dyDescent="0.2"/>
  <cols>
    <col min="1" max="1" width="17.7109375" customWidth="1"/>
    <col min="2" max="2" width="35.7109375" customWidth="1"/>
    <col min="3" max="4" width="15.7109375" customWidth="1"/>
    <col min="5" max="6" width="55.7109375" customWidth="1"/>
    <col min="7" max="8" width="8.7109375" customWidth="1"/>
    <col min="9" max="9" width="35.7109375" customWidth="1"/>
    <col min="10" max="10" width="8.7109375" customWidth="1"/>
    <col min="11" max="19" width="16.7109375" customWidth="1"/>
    <col min="20" max="20" width="8.7109375" customWidth="1"/>
    <col min="21" max="21" width="16.7109375" customWidth="1"/>
    <col min="22" max="22" width="8.7109375" customWidth="1"/>
    <col min="23" max="23" width="16.7109375" customWidth="1"/>
    <col min="24" max="24" width="8.710937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45078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s="10" customFormat="1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s="10" customFormat="1" ht="13.5" thickBo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3"/>
      <c r="X6" s="11"/>
    </row>
    <row r="7" spans="1:24" s="10" customFormat="1" ht="28.5" customHeight="1" thickBot="1" x14ac:dyDescent="0.25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6"/>
      <c r="K7" s="17" t="s">
        <v>8</v>
      </c>
      <c r="L7" s="18" t="s">
        <v>9</v>
      </c>
      <c r="M7" s="19"/>
      <c r="N7" s="17" t="s">
        <v>10</v>
      </c>
      <c r="O7" s="17" t="s">
        <v>11</v>
      </c>
      <c r="P7" s="14" t="s">
        <v>12</v>
      </c>
      <c r="Q7" s="16"/>
      <c r="R7" s="17" t="s">
        <v>13</v>
      </c>
      <c r="S7" s="14" t="s">
        <v>14</v>
      </c>
      <c r="T7" s="15"/>
      <c r="U7" s="15"/>
      <c r="V7" s="15"/>
      <c r="W7" s="15"/>
      <c r="X7" s="16"/>
    </row>
    <row r="8" spans="1:24" s="10" customFormat="1" ht="28.5" customHeight="1" x14ac:dyDescent="0.2">
      <c r="A8" s="20" t="s">
        <v>15</v>
      </c>
      <c r="B8" s="21"/>
      <c r="C8" s="22" t="s">
        <v>16</v>
      </c>
      <c r="D8" s="22" t="s">
        <v>17</v>
      </c>
      <c r="E8" s="23" t="s">
        <v>18</v>
      </c>
      <c r="F8" s="24"/>
      <c r="G8" s="22" t="s">
        <v>19</v>
      </c>
      <c r="H8" s="25" t="s">
        <v>20</v>
      </c>
      <c r="I8" s="26"/>
      <c r="J8" s="22" t="s">
        <v>21</v>
      </c>
      <c r="K8" s="27"/>
      <c r="L8" s="28" t="s">
        <v>22</v>
      </c>
      <c r="M8" s="28" t="s">
        <v>23</v>
      </c>
      <c r="N8" s="27"/>
      <c r="O8" s="27"/>
      <c r="P8" s="29" t="s">
        <v>24</v>
      </c>
      <c r="Q8" s="29" t="s">
        <v>25</v>
      </c>
      <c r="R8" s="27"/>
      <c r="S8" s="30" t="s">
        <v>26</v>
      </c>
      <c r="T8" s="31" t="s">
        <v>27</v>
      </c>
      <c r="U8" s="30" t="s">
        <v>28</v>
      </c>
      <c r="V8" s="32" t="s">
        <v>27</v>
      </c>
      <c r="W8" s="33" t="s">
        <v>29</v>
      </c>
      <c r="X8" s="32" t="s">
        <v>27</v>
      </c>
    </row>
    <row r="9" spans="1:24" s="10" customFormat="1" ht="28.5" customHeight="1" thickBot="1" x14ac:dyDescent="0.25">
      <c r="A9" s="34" t="s">
        <v>30</v>
      </c>
      <c r="B9" s="34" t="s">
        <v>31</v>
      </c>
      <c r="C9" s="35"/>
      <c r="D9" s="35"/>
      <c r="E9" s="36" t="s">
        <v>32</v>
      </c>
      <c r="F9" s="36" t="s">
        <v>33</v>
      </c>
      <c r="G9" s="35"/>
      <c r="H9" s="36" t="s">
        <v>30</v>
      </c>
      <c r="I9" s="36" t="s">
        <v>31</v>
      </c>
      <c r="J9" s="35"/>
      <c r="K9" s="34" t="s">
        <v>34</v>
      </c>
      <c r="L9" s="37" t="s">
        <v>35</v>
      </c>
      <c r="M9" s="37" t="s">
        <v>36</v>
      </c>
      <c r="N9" s="37" t="s">
        <v>37</v>
      </c>
      <c r="O9" s="37" t="s">
        <v>38</v>
      </c>
      <c r="P9" s="37" t="s">
        <v>39</v>
      </c>
      <c r="Q9" s="37" t="s">
        <v>40</v>
      </c>
      <c r="R9" s="34" t="s">
        <v>41</v>
      </c>
      <c r="S9" s="38" t="s">
        <v>42</v>
      </c>
      <c r="T9" s="39" t="s">
        <v>43</v>
      </c>
      <c r="U9" s="38" t="s">
        <v>44</v>
      </c>
      <c r="V9" s="39" t="s">
        <v>45</v>
      </c>
      <c r="W9" s="40" t="s">
        <v>46</v>
      </c>
      <c r="X9" s="39" t="s">
        <v>47</v>
      </c>
    </row>
    <row r="10" spans="1:24" s="10" customFormat="1" ht="28.5" customHeight="1" x14ac:dyDescent="0.2">
      <c r="A10" s="41" t="str">
        <f>+'[1]Access-Jun'!A10</f>
        <v>12101</v>
      </c>
      <c r="B10" s="42" t="str">
        <f>+'[1]Access-Jun'!B10</f>
        <v>JUSTICA FEDERAL DE PRIMEIRO GRAU</v>
      </c>
      <c r="C10" s="43" t="str">
        <f>CONCATENATE('[1]Access-Jun'!C10,".",'[1]Access-Jun'!D10)</f>
        <v>02.061</v>
      </c>
      <c r="D10" s="43" t="str">
        <f>CONCATENATE('[1]Access-Jun'!E10,".",'[1]Access-Jun'!G10)</f>
        <v>0033.4224</v>
      </c>
      <c r="E10" s="42" t="str">
        <f>+'[1]Access-Jun'!F10</f>
        <v>PROGRAMA DE GESTAO E MANUTENCAO DO PODER JUDICIARIO</v>
      </c>
      <c r="F10" s="44" t="str">
        <f>+'[1]Access-Jun'!H10</f>
        <v>ASSISTENCIA JURIDICA A PESSOAS CARENTES</v>
      </c>
      <c r="G10" s="41" t="str">
        <f>IF('[1]Access-Jun'!I10="1","F","S")</f>
        <v>F</v>
      </c>
      <c r="H10" s="41" t="str">
        <f>+'[1]Access-Jun'!J10</f>
        <v>1000</v>
      </c>
      <c r="I10" s="45" t="str">
        <f>+'[1]Access-Jun'!K10</f>
        <v>RECURSOS LIVRES DA UNIAO</v>
      </c>
      <c r="J10" s="41" t="str">
        <f>+'[1]Access-Jun'!L10</f>
        <v>3</v>
      </c>
      <c r="K10" s="46"/>
      <c r="L10" s="47"/>
      <c r="M10" s="47"/>
      <c r="N10" s="48">
        <f>K10+L10-M10</f>
        <v>0</v>
      </c>
      <c r="O10" s="46"/>
      <c r="P10" s="49">
        <f>'[1]Access-Jun'!M10-'[1]Access-Jun'!N10</f>
        <v>1577719</v>
      </c>
      <c r="Q10" s="49">
        <f>'[1]Access-Jun'!O10-'[1]Access-Jun'!P10</f>
        <v>0</v>
      </c>
      <c r="R10" s="49">
        <f>N10-O10+P10+Q10</f>
        <v>1577719</v>
      </c>
      <c r="S10" s="49">
        <f>'[1]Access-Jun'!Q10</f>
        <v>1563748.83</v>
      </c>
      <c r="T10" s="50">
        <f>IF(R10&gt;0,S10/R10,0)</f>
        <v>0.99114533703403462</v>
      </c>
      <c r="U10" s="49">
        <f>'[1]Access-Jun'!R10</f>
        <v>1560078.01</v>
      </c>
      <c r="V10" s="50">
        <f>IF(R10&gt;0,U10/R10,0)</f>
        <v>0.98881867430131731</v>
      </c>
      <c r="W10" s="49">
        <f>'[1]Access-Jun'!S10</f>
        <v>1442677.47</v>
      </c>
      <c r="X10" s="50">
        <f>IF(R10&gt;0,W10/R10,0)</f>
        <v>0.91440710925076008</v>
      </c>
    </row>
    <row r="11" spans="1:24" s="10" customFormat="1" ht="28.5" customHeight="1" x14ac:dyDescent="0.2">
      <c r="A11" s="51" t="str">
        <f>+'[1]Access-Jun'!A11</f>
        <v>12101</v>
      </c>
      <c r="B11" s="52" t="str">
        <f>+'[1]Access-Jun'!B11</f>
        <v>JUSTICA FEDERAL DE PRIMEIRO GRAU</v>
      </c>
      <c r="C11" s="51" t="str">
        <f>CONCATENATE('[1]Access-Jun'!C11,".",'[1]Access-Jun'!D11)</f>
        <v>02.061</v>
      </c>
      <c r="D11" s="51" t="str">
        <f>CONCATENATE('[1]Access-Jun'!E11,".",'[1]Access-Jun'!G11)</f>
        <v>0033.4257</v>
      </c>
      <c r="E11" s="52" t="str">
        <f>+'[1]Access-Jun'!F11</f>
        <v>PROGRAMA DE GESTAO E MANUTENCAO DO PODER JUDICIARIO</v>
      </c>
      <c r="F11" s="53" t="str">
        <f>+'[1]Access-Jun'!H11</f>
        <v>JULGAMENTO DE CAUSAS NA JUSTICA FEDERAL</v>
      </c>
      <c r="G11" s="51" t="str">
        <f>IF('[1]Access-Jun'!I11="1","F","S")</f>
        <v>F</v>
      </c>
      <c r="H11" s="51" t="str">
        <f>+'[1]Access-Jun'!J11</f>
        <v>1000</v>
      </c>
      <c r="I11" s="52" t="str">
        <f>+'[1]Access-Jun'!K11</f>
        <v>RECURSOS LIVRES DA UNIAO</v>
      </c>
      <c r="J11" s="51" t="str">
        <f>+'[1]Access-Jun'!L11</f>
        <v>4</v>
      </c>
      <c r="K11" s="54"/>
      <c r="L11" s="54"/>
      <c r="M11" s="54"/>
      <c r="N11" s="55">
        <f t="shared" ref="N11:N25" si="0">K11+L11-M11</f>
        <v>0</v>
      </c>
      <c r="O11" s="54"/>
      <c r="P11" s="56">
        <f>'[1]Access-Jun'!M11-'[1]Access-Jun'!N11</f>
        <v>44090385</v>
      </c>
      <c r="Q11" s="56">
        <f>'[1]Access-Jun'!O11-'[1]Access-Jun'!P11</f>
        <v>0</v>
      </c>
      <c r="R11" s="56">
        <f t="shared" ref="R11:R25" si="1">N11-O11+P11+Q11</f>
        <v>44090385</v>
      </c>
      <c r="S11" s="56">
        <f>'[1]Access-Jun'!Q11</f>
        <v>5704886.8099999996</v>
      </c>
      <c r="T11" s="57">
        <f t="shared" ref="T11:T26" si="2">IF(R11&gt;0,S11/R11,0)</f>
        <v>0.12939072339694924</v>
      </c>
      <c r="U11" s="56">
        <f>'[1]Access-Jun'!R11</f>
        <v>5337513.04</v>
      </c>
      <c r="V11" s="57">
        <f t="shared" ref="V11:V26" si="3">IF(R11&gt;0,U11/R11,0)</f>
        <v>0.12105843575645801</v>
      </c>
      <c r="W11" s="56">
        <f>'[1]Access-Jun'!S11</f>
        <v>5337513.04</v>
      </c>
      <c r="X11" s="57">
        <f t="shared" ref="X11:X26" si="4">IF(R11&gt;0,W11/R11,0)</f>
        <v>0.12105843575645801</v>
      </c>
    </row>
    <row r="12" spans="1:24" s="10" customFormat="1" ht="28.5" customHeight="1" x14ac:dyDescent="0.2">
      <c r="A12" s="51" t="str">
        <f>+'[1]Access-Jun'!A12</f>
        <v>12101</v>
      </c>
      <c r="B12" s="52" t="str">
        <f>+'[1]Access-Jun'!B12</f>
        <v>JUSTICA FEDERAL DE PRIMEIRO GRAU</v>
      </c>
      <c r="C12" s="51" t="str">
        <f>CONCATENATE('[1]Access-Jun'!C12,".",'[1]Access-Jun'!D12)</f>
        <v>02.061</v>
      </c>
      <c r="D12" s="51" t="str">
        <f>CONCATENATE('[1]Access-Jun'!E12,".",'[1]Access-Jun'!G12)</f>
        <v>0033.4257</v>
      </c>
      <c r="E12" s="52" t="str">
        <f>+'[1]Access-Jun'!F12</f>
        <v>PROGRAMA DE GESTAO E MANUTENCAO DO PODER JUDICIARIO</v>
      </c>
      <c r="F12" s="52" t="str">
        <f>+'[1]Access-Jun'!H12</f>
        <v>JULGAMENTO DE CAUSAS NA JUSTICA FEDERAL</v>
      </c>
      <c r="G12" s="51" t="str">
        <f>IF('[1]Access-Jun'!I12="1","F","S")</f>
        <v>F</v>
      </c>
      <c r="H12" s="51" t="str">
        <f>+'[1]Access-Jun'!J12</f>
        <v>1000</v>
      </c>
      <c r="I12" s="52" t="str">
        <f>+'[1]Access-Jun'!K12</f>
        <v>RECURSOS LIVRES DA UNIAO</v>
      </c>
      <c r="J12" s="51" t="str">
        <f>+'[1]Access-Jun'!L12</f>
        <v>3</v>
      </c>
      <c r="K12" s="56"/>
      <c r="L12" s="56"/>
      <c r="M12" s="56"/>
      <c r="N12" s="54">
        <f t="shared" si="0"/>
        <v>0</v>
      </c>
      <c r="O12" s="56"/>
      <c r="P12" s="56">
        <f>'[1]Access-Jun'!M12-'[1]Access-Jun'!N12</f>
        <v>152694993</v>
      </c>
      <c r="Q12" s="56">
        <f>'[1]Access-Jun'!O12-'[1]Access-Jun'!P12</f>
        <v>-168674.19</v>
      </c>
      <c r="R12" s="56">
        <f t="shared" si="1"/>
        <v>152526318.81</v>
      </c>
      <c r="S12" s="56">
        <f>'[1]Access-Jun'!Q12</f>
        <v>132612434.79000001</v>
      </c>
      <c r="T12" s="57">
        <f t="shared" si="2"/>
        <v>0.86943968637434665</v>
      </c>
      <c r="U12" s="56">
        <f>'[1]Access-Jun'!R12</f>
        <v>48058857.939999998</v>
      </c>
      <c r="V12" s="57">
        <f t="shared" si="3"/>
        <v>0.31508567383617431</v>
      </c>
      <c r="W12" s="56">
        <f>'[1]Access-Jun'!S12</f>
        <v>44690420.829999998</v>
      </c>
      <c r="X12" s="57">
        <f t="shared" si="4"/>
        <v>0.29300137300022472</v>
      </c>
    </row>
    <row r="13" spans="1:24" s="10" customFormat="1" ht="28.5" customHeight="1" x14ac:dyDescent="0.2">
      <c r="A13" s="51" t="str">
        <f>+'[1]Access-Jun'!A13</f>
        <v>12101</v>
      </c>
      <c r="B13" s="52" t="str">
        <f>+'[1]Access-Jun'!B13</f>
        <v>JUSTICA FEDERAL DE PRIMEIRO GRAU</v>
      </c>
      <c r="C13" s="51" t="str">
        <f>CONCATENATE('[1]Access-Jun'!C13,".",'[1]Access-Jun'!D13)</f>
        <v>02.061</v>
      </c>
      <c r="D13" s="51" t="str">
        <f>CONCATENATE('[1]Access-Jun'!E13,".",'[1]Access-Jun'!G13)</f>
        <v>0033.4257</v>
      </c>
      <c r="E13" s="52" t="str">
        <f>+'[1]Access-Jun'!F13</f>
        <v>PROGRAMA DE GESTAO E MANUTENCAO DO PODER JUDICIARIO</v>
      </c>
      <c r="F13" s="52" t="str">
        <f>+'[1]Access-Jun'!H13</f>
        <v>JULGAMENTO DE CAUSAS NA JUSTICA FEDERAL</v>
      </c>
      <c r="G13" s="51" t="str">
        <f>IF('[1]Access-Jun'!I13="1","F","S")</f>
        <v>F</v>
      </c>
      <c r="H13" s="51" t="str">
        <f>+'[1]Access-Jun'!J13</f>
        <v>1027</v>
      </c>
      <c r="I13" s="52" t="str">
        <f>+'[1]Access-Jun'!K13</f>
        <v>SERV.AFETOS AS ATIVID.ESPECIFICAS DA JUSTICA</v>
      </c>
      <c r="J13" s="51" t="str">
        <f>+'[1]Access-Jun'!L13</f>
        <v>3</v>
      </c>
      <c r="K13" s="56"/>
      <c r="L13" s="56"/>
      <c r="M13" s="56"/>
      <c r="N13" s="54">
        <f t="shared" si="0"/>
        <v>0</v>
      </c>
      <c r="O13" s="56"/>
      <c r="P13" s="56">
        <f>'[1]Access-Jun'!M13-'[1]Access-Jun'!N13</f>
        <v>18123836</v>
      </c>
      <c r="Q13" s="56">
        <f>'[1]Access-Jun'!O13-'[1]Access-Jun'!P13</f>
        <v>0</v>
      </c>
      <c r="R13" s="56">
        <f t="shared" si="1"/>
        <v>18123836</v>
      </c>
      <c r="S13" s="56">
        <f>'[1]Access-Jun'!Q13</f>
        <v>15680964.810000001</v>
      </c>
      <c r="T13" s="57">
        <f t="shared" si="2"/>
        <v>0.86521224369940231</v>
      </c>
      <c r="U13" s="56">
        <f>'[1]Access-Jun'!R13</f>
        <v>6244767.2199999997</v>
      </c>
      <c r="V13" s="57">
        <f t="shared" si="3"/>
        <v>0.34456100904907766</v>
      </c>
      <c r="W13" s="56">
        <f>'[1]Access-Jun'!S13</f>
        <v>5449632.9500000002</v>
      </c>
      <c r="X13" s="57">
        <f t="shared" si="4"/>
        <v>0.30068871457455254</v>
      </c>
    </row>
    <row r="14" spans="1:24" s="10" customFormat="1" ht="28.5" customHeight="1" x14ac:dyDescent="0.2">
      <c r="A14" s="51" t="str">
        <f>+'[1]Access-Jun'!A14</f>
        <v>12101</v>
      </c>
      <c r="B14" s="52" t="str">
        <f>+'[1]Access-Jun'!B14</f>
        <v>JUSTICA FEDERAL DE PRIMEIRO GRAU</v>
      </c>
      <c r="C14" s="51" t="str">
        <f>CONCATENATE('[1]Access-Jun'!C14,".",'[1]Access-Jun'!D14)</f>
        <v>02.122</v>
      </c>
      <c r="D14" s="51" t="str">
        <f>CONCATENATE('[1]Access-Jun'!E14,".",'[1]Access-Jun'!G14)</f>
        <v>0033.20TP</v>
      </c>
      <c r="E14" s="52" t="str">
        <f>+'[1]Access-Jun'!F14</f>
        <v>PROGRAMA DE GESTAO E MANUTENCAO DO PODER JUDICIARIO</v>
      </c>
      <c r="F14" s="52" t="str">
        <f>+'[1]Access-Jun'!H14</f>
        <v>ATIVOS CIVIS DA UNIAO</v>
      </c>
      <c r="G14" s="51" t="str">
        <f>IF('[1]Access-Jun'!I14="1","F","S")</f>
        <v>F</v>
      </c>
      <c r="H14" s="51" t="str">
        <f>+'[1]Access-Jun'!J14</f>
        <v>1000</v>
      </c>
      <c r="I14" s="52" t="str">
        <f>+'[1]Access-Jun'!K14</f>
        <v>RECURSOS LIVRES DA UNIAO</v>
      </c>
      <c r="J14" s="51" t="str">
        <f>+'[1]Access-Jun'!L14</f>
        <v>1</v>
      </c>
      <c r="K14" s="56"/>
      <c r="L14" s="56"/>
      <c r="M14" s="56"/>
      <c r="N14" s="54">
        <f t="shared" si="0"/>
        <v>0</v>
      </c>
      <c r="O14" s="56"/>
      <c r="P14" s="56">
        <f>'[1]Access-Jun'!M14-'[1]Access-Jun'!N14</f>
        <v>564189596.91999996</v>
      </c>
      <c r="Q14" s="56">
        <f>'[1]Access-Jun'!O14-'[1]Access-Jun'!P14</f>
        <v>0</v>
      </c>
      <c r="R14" s="56">
        <f t="shared" si="1"/>
        <v>564189596.91999996</v>
      </c>
      <c r="S14" s="56">
        <f>'[1]Access-Jun'!Q14</f>
        <v>564189596.90999997</v>
      </c>
      <c r="T14" s="57">
        <f t="shared" si="2"/>
        <v>0.99999999998227551</v>
      </c>
      <c r="U14" s="56">
        <f>'[1]Access-Jun'!R14</f>
        <v>563897007.73000002</v>
      </c>
      <c r="V14" s="57">
        <f t="shared" si="3"/>
        <v>0.99948139917574297</v>
      </c>
      <c r="W14" s="56">
        <f>'[1]Access-Jun'!S14</f>
        <v>544629477.65999997</v>
      </c>
      <c r="X14" s="57">
        <f t="shared" si="4"/>
        <v>0.96533059211516525</v>
      </c>
    </row>
    <row r="15" spans="1:24" s="10" customFormat="1" ht="28.5" customHeight="1" x14ac:dyDescent="0.2">
      <c r="A15" s="51" t="str">
        <f>+'[1]Access-Jun'!A15</f>
        <v>12101</v>
      </c>
      <c r="B15" s="52" t="str">
        <f>+'[1]Access-Jun'!B15</f>
        <v>JUSTICA FEDERAL DE PRIMEIRO GRAU</v>
      </c>
      <c r="C15" s="51" t="str">
        <f>CONCATENATE('[1]Access-Jun'!C15,".",'[1]Access-Jun'!D15)</f>
        <v>02.122</v>
      </c>
      <c r="D15" s="51" t="str">
        <f>CONCATENATE('[1]Access-Jun'!E15,".",'[1]Access-Jun'!G15)</f>
        <v>0033.216H</v>
      </c>
      <c r="E15" s="52" t="str">
        <f>+'[1]Access-Jun'!F15</f>
        <v>PROGRAMA DE GESTAO E MANUTENCAO DO PODER JUDICIARIO</v>
      </c>
      <c r="F15" s="52" t="str">
        <f>+'[1]Access-Jun'!H15</f>
        <v>AJUDA DE CUSTO PARA MORADIA OU AUXILIO-MORADIA A AGENTES PUB</v>
      </c>
      <c r="G15" s="51" t="str">
        <f>IF('[1]Access-Jun'!I15="1","F","S")</f>
        <v>F</v>
      </c>
      <c r="H15" s="51" t="str">
        <f>+'[1]Access-Jun'!J15</f>
        <v>1000</v>
      </c>
      <c r="I15" s="52" t="str">
        <f>+'[1]Access-Jun'!K15</f>
        <v>RECURSOS LIVRES DA UNIAO</v>
      </c>
      <c r="J15" s="51" t="str">
        <f>+'[1]Access-Jun'!L15</f>
        <v>3</v>
      </c>
      <c r="K15" s="54"/>
      <c r="L15" s="54"/>
      <c r="M15" s="54"/>
      <c r="N15" s="54">
        <f t="shared" si="0"/>
        <v>0</v>
      </c>
      <c r="O15" s="54"/>
      <c r="P15" s="56">
        <f>'[1]Access-Jun'!M15-'[1]Access-Jun'!N15</f>
        <v>198000</v>
      </c>
      <c r="Q15" s="56">
        <f>'[1]Access-Jun'!O15-'[1]Access-Jun'!P15</f>
        <v>0</v>
      </c>
      <c r="R15" s="56">
        <f t="shared" si="1"/>
        <v>198000</v>
      </c>
      <c r="S15" s="56">
        <f>'[1]Access-Jun'!Q15</f>
        <v>138000</v>
      </c>
      <c r="T15" s="57">
        <f t="shared" si="2"/>
        <v>0.69696969696969702</v>
      </c>
      <c r="U15" s="56">
        <f>'[1]Access-Jun'!R15</f>
        <v>32036.86</v>
      </c>
      <c r="V15" s="57">
        <f t="shared" si="3"/>
        <v>0.16180232323232324</v>
      </c>
      <c r="W15" s="56">
        <f>'[1]Access-Jun'!S15</f>
        <v>32036.86</v>
      </c>
      <c r="X15" s="57">
        <f t="shared" si="4"/>
        <v>0.16180232323232324</v>
      </c>
    </row>
    <row r="16" spans="1:24" s="10" customFormat="1" ht="28.5" customHeight="1" x14ac:dyDescent="0.2">
      <c r="A16" s="51" t="str">
        <f>+'[1]Access-Jun'!A16</f>
        <v>12101</v>
      </c>
      <c r="B16" s="52" t="str">
        <f>+'[1]Access-Jun'!B16</f>
        <v>JUSTICA FEDERAL DE PRIMEIRO GRAU</v>
      </c>
      <c r="C16" s="51" t="str">
        <f>CONCATENATE('[1]Access-Jun'!C16,".",'[1]Access-Jun'!D16)</f>
        <v>02.122</v>
      </c>
      <c r="D16" s="51" t="str">
        <f>CONCATENATE('[1]Access-Jun'!E16,".",'[1]Access-Jun'!G16)</f>
        <v>0033.219Z</v>
      </c>
      <c r="E16" s="52" t="str">
        <f>+'[1]Access-Jun'!F16</f>
        <v>PROGRAMA DE GESTAO E MANUTENCAO DO PODER JUDICIARIO</v>
      </c>
      <c r="F16" s="52" t="str">
        <f>+'[1]Access-Jun'!H16</f>
        <v>CONSERVACAO E RECUPERACAO DE ATIVOS DE INFRAESTRUTURA DA UNI</v>
      </c>
      <c r="G16" s="51" t="str">
        <f>IF('[1]Access-Jun'!I16="1","F","S")</f>
        <v>F</v>
      </c>
      <c r="H16" s="51" t="str">
        <f>+'[1]Access-Jun'!J16</f>
        <v>1000</v>
      </c>
      <c r="I16" s="52" t="str">
        <f>+'[1]Access-Jun'!K16</f>
        <v>RECURSOS LIVRES DA UNIAO</v>
      </c>
      <c r="J16" s="51" t="str">
        <f>+'[1]Access-Jun'!L16</f>
        <v>4</v>
      </c>
      <c r="K16" s="56"/>
      <c r="L16" s="56"/>
      <c r="M16" s="56"/>
      <c r="N16" s="54">
        <f t="shared" si="0"/>
        <v>0</v>
      </c>
      <c r="O16" s="56"/>
      <c r="P16" s="56">
        <f>'[1]Access-Jun'!M16-'[1]Access-Jun'!N16</f>
        <v>16467585</v>
      </c>
      <c r="Q16" s="56">
        <f>'[1]Access-Jun'!O16-'[1]Access-Jun'!P16</f>
        <v>0</v>
      </c>
      <c r="R16" s="56">
        <f t="shared" si="1"/>
        <v>16467585</v>
      </c>
      <c r="S16" s="56">
        <f>'[1]Access-Jun'!Q16</f>
        <v>2507974.65</v>
      </c>
      <c r="T16" s="57">
        <f t="shared" si="2"/>
        <v>0.15229765931070038</v>
      </c>
      <c r="U16" s="56">
        <f>'[1]Access-Jun'!R16</f>
        <v>0</v>
      </c>
      <c r="V16" s="57">
        <f t="shared" si="3"/>
        <v>0</v>
      </c>
      <c r="W16" s="56">
        <f>'[1]Access-Jun'!S16</f>
        <v>0</v>
      </c>
      <c r="X16" s="57">
        <f t="shared" si="4"/>
        <v>0</v>
      </c>
    </row>
    <row r="17" spans="1:24" s="10" customFormat="1" ht="28.5" customHeight="1" x14ac:dyDescent="0.2">
      <c r="A17" s="51" t="str">
        <f>+'[1]Access-Jun'!A17</f>
        <v>12101</v>
      </c>
      <c r="B17" s="52" t="str">
        <f>+'[1]Access-Jun'!B17</f>
        <v>JUSTICA FEDERAL DE PRIMEIRO GRAU</v>
      </c>
      <c r="C17" s="51" t="str">
        <f>CONCATENATE('[1]Access-Jun'!C17,".",'[1]Access-Jun'!D17)</f>
        <v>02.331</v>
      </c>
      <c r="D17" s="51" t="str">
        <f>CONCATENATE('[1]Access-Jun'!E17,".",'[1]Access-Jun'!G17)</f>
        <v>0033.2004</v>
      </c>
      <c r="E17" s="52" t="str">
        <f>+'[1]Access-Jun'!F17</f>
        <v>PROGRAMA DE GESTAO E MANUTENCAO DO PODER JUDICIARIO</v>
      </c>
      <c r="F17" s="52" t="str">
        <f>+'[1]Access-Jun'!H17</f>
        <v>ASSISTENCIA MEDICA E ODONTOLOGICA AOS SERVIDORES CIVIS, EMPR</v>
      </c>
      <c r="G17" s="51" t="str">
        <f>IF('[1]Access-Jun'!I17="1","F","S")</f>
        <v>S</v>
      </c>
      <c r="H17" s="51" t="str">
        <f>+'[1]Access-Jun'!J17</f>
        <v>1000</v>
      </c>
      <c r="I17" s="52" t="str">
        <f>+'[1]Access-Jun'!K17</f>
        <v>RECURSOS LIVRES DA UNIAO</v>
      </c>
      <c r="J17" s="51" t="str">
        <f>+'[1]Access-Jun'!L17</f>
        <v>3</v>
      </c>
      <c r="K17" s="56"/>
      <c r="L17" s="56"/>
      <c r="M17" s="56"/>
      <c r="N17" s="54">
        <f t="shared" si="0"/>
        <v>0</v>
      </c>
      <c r="O17" s="56"/>
      <c r="P17" s="56">
        <f>'[1]Access-Jun'!M17-'[1]Access-Jun'!N17</f>
        <v>65516040</v>
      </c>
      <c r="Q17" s="56">
        <f>'[1]Access-Jun'!O17-'[1]Access-Jun'!P17</f>
        <v>0</v>
      </c>
      <c r="R17" s="56">
        <f t="shared" si="1"/>
        <v>65516040</v>
      </c>
      <c r="S17" s="56">
        <f>'[1]Access-Jun'!Q17</f>
        <v>64832039.880000003</v>
      </c>
      <c r="T17" s="57">
        <f t="shared" si="2"/>
        <v>0.98955980672824551</v>
      </c>
      <c r="U17" s="56">
        <f>'[1]Access-Jun'!R17</f>
        <v>27858718.600000001</v>
      </c>
      <c r="V17" s="57">
        <f t="shared" si="3"/>
        <v>0.42521981792550345</v>
      </c>
      <c r="W17" s="56">
        <f>'[1]Access-Jun'!S17</f>
        <v>26053822.219999999</v>
      </c>
      <c r="X17" s="57">
        <f t="shared" si="4"/>
        <v>0.39767089433366237</v>
      </c>
    </row>
    <row r="18" spans="1:24" s="10" customFormat="1" ht="28.5" customHeight="1" x14ac:dyDescent="0.2">
      <c r="A18" s="51" t="str">
        <f>+'[1]Access-Jun'!A18</f>
        <v>12101</v>
      </c>
      <c r="B18" s="52" t="str">
        <f>+'[1]Access-Jun'!B18</f>
        <v>JUSTICA FEDERAL DE PRIMEIRO GRAU</v>
      </c>
      <c r="C18" s="51" t="str">
        <f>CONCATENATE('[1]Access-Jun'!C18,".",'[1]Access-Jun'!D18)</f>
        <v>02.331</v>
      </c>
      <c r="D18" s="51" t="str">
        <f>CONCATENATE('[1]Access-Jun'!E18,".",'[1]Access-Jun'!G18)</f>
        <v>0033.212B</v>
      </c>
      <c r="E18" s="52" t="str">
        <f>+'[1]Access-Jun'!F18</f>
        <v>PROGRAMA DE GESTAO E MANUTENCAO DO PODER JUDICIARIO</v>
      </c>
      <c r="F18" s="52" t="str">
        <f>+'[1]Access-Jun'!H18</f>
        <v>BENEFICIOS OBRIGATORIOS AOS SERVIDORES CIVIS, EMPREGADOS, MI</v>
      </c>
      <c r="G18" s="51" t="str">
        <f>IF('[1]Access-Jun'!I18="1","F","S")</f>
        <v>F</v>
      </c>
      <c r="H18" s="51" t="str">
        <f>+'[1]Access-Jun'!J18</f>
        <v>1000</v>
      </c>
      <c r="I18" s="52" t="str">
        <f>+'[1]Access-Jun'!K18</f>
        <v>RECURSOS LIVRES DA UNIAO</v>
      </c>
      <c r="J18" s="51" t="str">
        <f>+'[1]Access-Jun'!L18</f>
        <v>3</v>
      </c>
      <c r="K18" s="56"/>
      <c r="L18" s="56"/>
      <c r="M18" s="56"/>
      <c r="N18" s="54">
        <f t="shared" si="0"/>
        <v>0</v>
      </c>
      <c r="O18" s="56"/>
      <c r="P18" s="56">
        <f>'[1]Access-Jun'!M18-'[1]Access-Jun'!N18</f>
        <v>70459517.890000001</v>
      </c>
      <c r="Q18" s="56">
        <f>'[1]Access-Jun'!O18-'[1]Access-Jun'!P18</f>
        <v>0</v>
      </c>
      <c r="R18" s="56">
        <f t="shared" si="1"/>
        <v>70459517.890000001</v>
      </c>
      <c r="S18" s="56">
        <f>'[1]Access-Jun'!Q18</f>
        <v>70459517.890000001</v>
      </c>
      <c r="T18" s="57">
        <f t="shared" si="2"/>
        <v>1</v>
      </c>
      <c r="U18" s="56">
        <f>'[1]Access-Jun'!R18</f>
        <v>34415553.25</v>
      </c>
      <c r="V18" s="57">
        <f t="shared" si="3"/>
        <v>0.48844434762850464</v>
      </c>
      <c r="W18" s="56">
        <f>'[1]Access-Jun'!S18</f>
        <v>34415553.25</v>
      </c>
      <c r="X18" s="57">
        <f t="shared" si="4"/>
        <v>0.48844434762850464</v>
      </c>
    </row>
    <row r="19" spans="1:24" s="10" customFormat="1" ht="28.5" customHeight="1" x14ac:dyDescent="0.2">
      <c r="A19" s="51" t="str">
        <f>+'[1]Access-Jun'!A19</f>
        <v>12101</v>
      </c>
      <c r="B19" s="52" t="str">
        <f>+'[1]Access-Jun'!B19</f>
        <v>JUSTICA FEDERAL DE PRIMEIRO GRAU</v>
      </c>
      <c r="C19" s="51" t="str">
        <f>CONCATENATE('[1]Access-Jun'!C19,".",'[1]Access-Jun'!D19)</f>
        <v>02.846</v>
      </c>
      <c r="D19" s="51" t="str">
        <f>CONCATENATE('[1]Access-Jun'!E19,".",'[1]Access-Jun'!G19)</f>
        <v>0033.09HB</v>
      </c>
      <c r="E19" s="52" t="str">
        <f>+'[1]Access-Jun'!F19</f>
        <v>PROGRAMA DE GESTAO E MANUTENCAO DO PODER JUDICIARIO</v>
      </c>
      <c r="F19" s="52" t="str">
        <f>+'[1]Access-Jun'!H19</f>
        <v>CONTRIBUICAO DA UNIAO, DE SUAS AUTARQUIAS E FUNDACOES PARA O</v>
      </c>
      <c r="G19" s="51" t="str">
        <f>IF('[1]Access-Jun'!I19="1","F","S")</f>
        <v>F</v>
      </c>
      <c r="H19" s="51" t="str">
        <f>+'[1]Access-Jun'!J19</f>
        <v>1000</v>
      </c>
      <c r="I19" s="52" t="str">
        <f>+'[1]Access-Jun'!K19</f>
        <v>RECURSOS LIVRES DA UNIAO</v>
      </c>
      <c r="J19" s="51" t="str">
        <f>+'[1]Access-Jun'!L19</f>
        <v>1</v>
      </c>
      <c r="K19" s="56"/>
      <c r="L19" s="56"/>
      <c r="M19" s="56"/>
      <c r="N19" s="54">
        <f t="shared" si="0"/>
        <v>0</v>
      </c>
      <c r="O19" s="56"/>
      <c r="P19" s="56">
        <f>'[1]Access-Jun'!M19-'[1]Access-Jun'!N19</f>
        <v>104335662.22</v>
      </c>
      <c r="Q19" s="56">
        <f>'[1]Access-Jun'!O19-'[1]Access-Jun'!P19</f>
        <v>0</v>
      </c>
      <c r="R19" s="56">
        <f t="shared" si="1"/>
        <v>104335662.22</v>
      </c>
      <c r="S19" s="56">
        <f>'[1]Access-Jun'!Q19</f>
        <v>104335662.22</v>
      </c>
      <c r="T19" s="57">
        <f t="shared" si="2"/>
        <v>1</v>
      </c>
      <c r="U19" s="56">
        <f>'[1]Access-Jun'!R19</f>
        <v>104335662.22</v>
      </c>
      <c r="V19" s="57">
        <f t="shared" si="3"/>
        <v>1</v>
      </c>
      <c r="W19" s="56">
        <f>'[1]Access-Jun'!S19</f>
        <v>104335662.22</v>
      </c>
      <c r="X19" s="57">
        <f t="shared" si="4"/>
        <v>1</v>
      </c>
    </row>
    <row r="20" spans="1:24" s="10" customFormat="1" ht="28.5" customHeight="1" x14ac:dyDescent="0.2">
      <c r="A20" s="51" t="str">
        <f>+'[1]Access-Jun'!A20</f>
        <v>12101</v>
      </c>
      <c r="B20" s="52" t="str">
        <f>+'[1]Access-Jun'!B20</f>
        <v>JUSTICA FEDERAL DE PRIMEIRO GRAU</v>
      </c>
      <c r="C20" s="51" t="str">
        <f>CONCATENATE('[1]Access-Jun'!C20,".",'[1]Access-Jun'!D20)</f>
        <v>09.272</v>
      </c>
      <c r="D20" s="51" t="str">
        <f>CONCATENATE('[1]Access-Jun'!E20,".",'[1]Access-Jun'!G20)</f>
        <v>0033.0181</v>
      </c>
      <c r="E20" s="52" t="str">
        <f>+'[1]Access-Jun'!F20</f>
        <v>PROGRAMA DE GESTAO E MANUTENCAO DO PODER JUDICIARIO</v>
      </c>
      <c r="F20" s="52" t="str">
        <f>+'[1]Access-Jun'!H20</f>
        <v>APOSENTADORIAS E PENSOES CIVIS DA UNIAO</v>
      </c>
      <c r="G20" s="51" t="str">
        <f>IF('[1]Access-Jun'!I20="1","F","S")</f>
        <v>S</v>
      </c>
      <c r="H20" s="51" t="str">
        <f>+'[1]Access-Jun'!J20</f>
        <v>1056</v>
      </c>
      <c r="I20" s="52" t="str">
        <f>+'[1]Access-Jun'!K20</f>
        <v>BENEFICIOS DO RPPS DA UNIAO</v>
      </c>
      <c r="J20" s="51" t="str">
        <f>+'[1]Access-Jun'!L20</f>
        <v>1</v>
      </c>
      <c r="K20" s="56"/>
      <c r="L20" s="56"/>
      <c r="M20" s="56"/>
      <c r="N20" s="54">
        <f t="shared" si="0"/>
        <v>0</v>
      </c>
      <c r="O20" s="56"/>
      <c r="P20" s="56">
        <f>'[1]Access-Jun'!M20-'[1]Access-Jun'!N20</f>
        <v>150507662.03999999</v>
      </c>
      <c r="Q20" s="56">
        <f>'[1]Access-Jun'!O20-'[1]Access-Jun'!P20</f>
        <v>0</v>
      </c>
      <c r="R20" s="56">
        <f t="shared" si="1"/>
        <v>150507662.03999999</v>
      </c>
      <c r="S20" s="56">
        <f>'[1]Access-Jun'!Q20</f>
        <v>150507282.69999999</v>
      </c>
      <c r="T20" s="57">
        <f t="shared" si="2"/>
        <v>0.99999747959675367</v>
      </c>
      <c r="U20" s="56">
        <f>'[1]Access-Jun'!R20</f>
        <v>150476324.43000001</v>
      </c>
      <c r="V20" s="57">
        <f t="shared" si="3"/>
        <v>0.99979178727796825</v>
      </c>
      <c r="W20" s="56">
        <f>'[1]Access-Jun'!S20</f>
        <v>146282505.74000001</v>
      </c>
      <c r="X20" s="57">
        <f t="shared" si="4"/>
        <v>0.9719273009577607</v>
      </c>
    </row>
    <row r="21" spans="1:24" s="10" customFormat="1" ht="28.5" customHeight="1" x14ac:dyDescent="0.2">
      <c r="A21" s="51" t="str">
        <f>+'[1]Access-Jun'!A21</f>
        <v>12101</v>
      </c>
      <c r="B21" s="52" t="str">
        <f>+'[1]Access-Jun'!B21</f>
        <v>JUSTICA FEDERAL DE PRIMEIRO GRAU</v>
      </c>
      <c r="C21" s="51" t="str">
        <f>CONCATENATE('[1]Access-Jun'!C21,".",'[1]Access-Jun'!D21)</f>
        <v>28.846</v>
      </c>
      <c r="D21" s="51" t="str">
        <f>CONCATENATE('[1]Access-Jun'!E21,".",'[1]Access-Jun'!G21)</f>
        <v>0909.00S6</v>
      </c>
      <c r="E21" s="52" t="str">
        <f>+'[1]Access-Jun'!F21</f>
        <v>OPERACOES ESPECIAIS: OUTROS ENCARGOS ESPECIAIS</v>
      </c>
      <c r="F21" s="52" t="str">
        <f>+'[1]Access-Jun'!H21</f>
        <v>BENEFICIO ESPECIAL E DEMAIS COMPLEMENTACOES DE APOSENTADORIA</v>
      </c>
      <c r="G21" s="51" t="str">
        <f>IF('[1]Access-Jun'!I21="1","F","S")</f>
        <v>F</v>
      </c>
      <c r="H21" s="51" t="str">
        <f>+'[1]Access-Jun'!J21</f>
        <v>1000</v>
      </c>
      <c r="I21" s="52" t="str">
        <f>+'[1]Access-Jun'!K21</f>
        <v>RECURSOS LIVRES DA UNIAO</v>
      </c>
      <c r="J21" s="51" t="str">
        <f>+'[1]Access-Jun'!L21</f>
        <v>1</v>
      </c>
      <c r="K21" s="56"/>
      <c r="L21" s="56"/>
      <c r="M21" s="56"/>
      <c r="N21" s="54">
        <f t="shared" si="0"/>
        <v>0</v>
      </c>
      <c r="O21" s="56"/>
      <c r="P21" s="56">
        <f>'[1]Access-Jun'!M21-'[1]Access-Jun'!N21</f>
        <v>226536.04</v>
      </c>
      <c r="Q21" s="56">
        <f>'[1]Access-Jun'!O21-'[1]Access-Jun'!P21</f>
        <v>0</v>
      </c>
      <c r="R21" s="56">
        <f t="shared" si="1"/>
        <v>226536.04</v>
      </c>
      <c r="S21" s="56">
        <f>'[1]Access-Jun'!Q21</f>
        <v>226536.04</v>
      </c>
      <c r="T21" s="57">
        <f t="shared" si="2"/>
        <v>1</v>
      </c>
      <c r="U21" s="56">
        <f>'[1]Access-Jun'!R21</f>
        <v>226536.04</v>
      </c>
      <c r="V21" s="57">
        <f t="shared" si="3"/>
        <v>1</v>
      </c>
      <c r="W21" s="56">
        <f>'[1]Access-Jun'!S21</f>
        <v>226536.04</v>
      </c>
      <c r="X21" s="57">
        <f t="shared" si="4"/>
        <v>1</v>
      </c>
    </row>
    <row r="22" spans="1:24" s="10" customFormat="1" ht="28.5" customHeight="1" x14ac:dyDescent="0.2">
      <c r="A22" s="51" t="str">
        <f>+'[1]Access-Jun'!A22</f>
        <v>12104</v>
      </c>
      <c r="B22" s="52" t="str">
        <f>+'[1]Access-Jun'!B22</f>
        <v>TRIBUNAL REGIONAL FEDERAL DA 3A. REGIAO</v>
      </c>
      <c r="C22" s="51" t="str">
        <f>CONCATENATE('[1]Access-Jun'!C22,".",'[1]Access-Jun'!D22)</f>
        <v>02.061</v>
      </c>
      <c r="D22" s="51" t="str">
        <f>CONCATENATE('[1]Access-Jun'!E22,".",'[1]Access-Jun'!G22)</f>
        <v>0033.4257</v>
      </c>
      <c r="E22" s="52" t="str">
        <f>+'[1]Access-Jun'!F22</f>
        <v>PROGRAMA DE GESTAO E MANUTENCAO DO PODER JUDICIARIO</v>
      </c>
      <c r="F22" s="52" t="str">
        <f>+'[1]Access-Jun'!H22</f>
        <v>JULGAMENTO DE CAUSAS NA JUSTICA FEDERAL</v>
      </c>
      <c r="G22" s="51" t="str">
        <f>IF('[1]Access-Jun'!I22="1","F","S")</f>
        <v>F</v>
      </c>
      <c r="H22" s="51" t="str">
        <f>+'[1]Access-Jun'!J22</f>
        <v>1000</v>
      </c>
      <c r="I22" s="52" t="str">
        <f>+'[1]Access-Jun'!K22</f>
        <v>RECURSOS LIVRES DA UNIAO</v>
      </c>
      <c r="J22" s="51" t="str">
        <f>+'[1]Access-Jun'!L22</f>
        <v>3</v>
      </c>
      <c r="K22" s="56"/>
      <c r="L22" s="56"/>
      <c r="M22" s="56"/>
      <c r="N22" s="54">
        <f t="shared" si="0"/>
        <v>0</v>
      </c>
      <c r="O22" s="56"/>
      <c r="P22" s="56">
        <f>'[1]Access-Jun'!M22-'[1]Access-Jun'!N22</f>
        <v>46626.79</v>
      </c>
      <c r="Q22" s="56">
        <f>'[1]Access-Jun'!O22-'[1]Access-Jun'!P22</f>
        <v>0</v>
      </c>
      <c r="R22" s="56">
        <f t="shared" si="1"/>
        <v>46626.79</v>
      </c>
      <c r="S22" s="56">
        <f>'[1]Access-Jun'!Q22</f>
        <v>46626.79</v>
      </c>
      <c r="T22" s="57">
        <f t="shared" si="2"/>
        <v>1</v>
      </c>
      <c r="U22" s="56">
        <f>'[1]Access-Jun'!R22</f>
        <v>0</v>
      </c>
      <c r="V22" s="57">
        <f t="shared" si="3"/>
        <v>0</v>
      </c>
      <c r="W22" s="56">
        <f>'[1]Access-Jun'!S22</f>
        <v>0</v>
      </c>
      <c r="X22" s="57">
        <f t="shared" si="4"/>
        <v>0</v>
      </c>
    </row>
    <row r="23" spans="1:24" s="10" customFormat="1" ht="28.5" customHeight="1" x14ac:dyDescent="0.2">
      <c r="A23" s="51" t="str">
        <f>+'[1]Access-Jun'!A23</f>
        <v>33201</v>
      </c>
      <c r="B23" s="52" t="str">
        <f>+'[1]Access-Jun'!B23</f>
        <v>INSTITUTO NACIONAL DO SEGURO SOCIAL</v>
      </c>
      <c r="C23" s="51" t="str">
        <f>CONCATENATE('[1]Access-Jun'!C23,".",'[1]Access-Jun'!D23)</f>
        <v>28.846</v>
      </c>
      <c r="D23" s="51" t="str">
        <f>CONCATENATE('[1]Access-Jun'!E23,".",'[1]Access-Jun'!G23)</f>
        <v>0901.00SA</v>
      </c>
      <c r="E23" s="52" t="str">
        <f>+'[1]Access-Jun'!F23</f>
        <v>OPERACOES ESPECIAIS: CUMPRIMENTO DE SENTENCAS JUDICIAIS</v>
      </c>
      <c r="F23" s="52" t="str">
        <f>+'[1]Access-Jun'!H23</f>
        <v>PAGAMENTO DE HONORARIOS PERICIAIS NAS ACOES EM QUE O INSS FI</v>
      </c>
      <c r="G23" s="51" t="str">
        <f>IF('[1]Access-Jun'!I23="1","F","S")</f>
        <v>S</v>
      </c>
      <c r="H23" s="51" t="str">
        <f>+'[1]Access-Jun'!J23</f>
        <v>1000</v>
      </c>
      <c r="I23" s="52" t="str">
        <f>+'[1]Access-Jun'!K23</f>
        <v>RECURSOS LIVRES DA UNIAO</v>
      </c>
      <c r="J23" s="51" t="str">
        <f>+'[1]Access-Jun'!L23</f>
        <v>3</v>
      </c>
      <c r="K23" s="56"/>
      <c r="L23" s="56"/>
      <c r="M23" s="56"/>
      <c r="N23" s="54">
        <f t="shared" si="0"/>
        <v>0</v>
      </c>
      <c r="O23" s="56"/>
      <c r="P23" s="56">
        <f>'[1]Access-Jun'!M23-'[1]Access-Jun'!N23</f>
        <v>15219151</v>
      </c>
      <c r="Q23" s="56">
        <f>'[1]Access-Jun'!O23-'[1]Access-Jun'!P23</f>
        <v>0</v>
      </c>
      <c r="R23" s="56">
        <f t="shared" si="1"/>
        <v>15219151</v>
      </c>
      <c r="S23" s="56">
        <f>'[1]Access-Jun'!Q23</f>
        <v>15098674.949999999</v>
      </c>
      <c r="T23" s="57">
        <f t="shared" si="2"/>
        <v>0.99208391782169714</v>
      </c>
      <c r="U23" s="56">
        <f>'[1]Access-Jun'!R23</f>
        <v>15090874.73</v>
      </c>
      <c r="V23" s="57">
        <f t="shared" si="3"/>
        <v>0.99157139120309667</v>
      </c>
      <c r="W23" s="56">
        <f>'[1]Access-Jun'!S23</f>
        <v>13680241.67</v>
      </c>
      <c r="X23" s="57">
        <f t="shared" si="4"/>
        <v>0.89888336543871594</v>
      </c>
    </row>
    <row r="24" spans="1:24" s="10" customFormat="1" ht="28.5" customHeight="1" x14ac:dyDescent="0.2">
      <c r="A24" s="51" t="str">
        <f>+'[1]Access-Jun'!A24</f>
        <v>40201</v>
      </c>
      <c r="B24" s="52" t="str">
        <f>+'[1]Access-Jun'!B24</f>
        <v>INSTITUTO NACIONAL DO SEGURO SOCIAL - INSS</v>
      </c>
      <c r="C24" s="51" t="str">
        <f>CONCATENATE('[1]Access-Jun'!C24,".",'[1]Access-Jun'!D24)</f>
        <v>28.846</v>
      </c>
      <c r="D24" s="51" t="str">
        <f>CONCATENATE('[1]Access-Jun'!E24,".",'[1]Access-Jun'!G24)</f>
        <v>0901.00SA</v>
      </c>
      <c r="E24" s="52" t="str">
        <f>+'[1]Access-Jun'!F24</f>
        <v>OPERACOES ESPECIAIS: CUMPRIMENTO DE SENTENCAS JUDICIAIS</v>
      </c>
      <c r="F24" s="52" t="str">
        <f>+'[1]Access-Jun'!H24</f>
        <v>PAGAMENTO DE HONORARIOS PERICIAIS NAS ACOES EM QUE O INSS FI</v>
      </c>
      <c r="G24" s="51" t="str">
        <f>IF('[1]Access-Jun'!I24="1","F","S")</f>
        <v>S</v>
      </c>
      <c r="H24" s="51" t="str">
        <f>+'[1]Access-Jun'!J24</f>
        <v>1000</v>
      </c>
      <c r="I24" s="52" t="str">
        <f>+'[1]Access-Jun'!K24</f>
        <v>RECURSOS LIVRES DA UNIAO</v>
      </c>
      <c r="J24" s="51" t="str">
        <f>+'[1]Access-Jun'!L24</f>
        <v>3</v>
      </c>
      <c r="K24" s="56"/>
      <c r="L24" s="56"/>
      <c r="M24" s="56"/>
      <c r="N24" s="54">
        <f t="shared" si="0"/>
        <v>0</v>
      </c>
      <c r="O24" s="56"/>
      <c r="P24" s="56">
        <f>'[1]Access-Jun'!M24-'[1]Access-Jun'!N24</f>
        <v>0</v>
      </c>
      <c r="Q24" s="56">
        <f>'[1]Access-Jun'!O24-'[1]Access-Jun'!P24</f>
        <v>0</v>
      </c>
      <c r="R24" s="56">
        <f t="shared" si="1"/>
        <v>0</v>
      </c>
      <c r="S24" s="56">
        <f>'[1]Access-Jun'!Q24</f>
        <v>0</v>
      </c>
      <c r="T24" s="57">
        <f t="shared" si="2"/>
        <v>0</v>
      </c>
      <c r="U24" s="56">
        <f>'[1]Access-Jun'!R24</f>
        <v>0</v>
      </c>
      <c r="V24" s="57">
        <f t="shared" si="3"/>
        <v>0</v>
      </c>
      <c r="W24" s="56">
        <f>'[1]Access-Jun'!S24</f>
        <v>0</v>
      </c>
      <c r="X24" s="57">
        <f t="shared" si="4"/>
        <v>0</v>
      </c>
    </row>
    <row r="25" spans="1:24" s="10" customFormat="1" ht="28.5" customHeight="1" thickBot="1" x14ac:dyDescent="0.25">
      <c r="A25" s="51" t="str">
        <f>+'[1]Access-Jun'!A25</f>
        <v>63101</v>
      </c>
      <c r="B25" s="52" t="str">
        <f>+'[1]Access-Jun'!B25</f>
        <v>ADVOCACIA-GERAL DA UNIAO - AGU</v>
      </c>
      <c r="C25" s="51" t="str">
        <f>CONCATENATE('[1]Access-Jun'!C25,".",'[1]Access-Jun'!D25)</f>
        <v>03.092</v>
      </c>
      <c r="D25" s="51" t="str">
        <f>CONCATENATE('[1]Access-Jun'!E25,".",'[1]Access-Jun'!G25)</f>
        <v>4005.2674</v>
      </c>
      <c r="E25" s="52" t="str">
        <f>+'[1]Access-Jun'!F25</f>
        <v>PROTECAO JURIDICA DA UNIAO</v>
      </c>
      <c r="F25" s="52" t="str">
        <f>+'[1]Access-Jun'!H25</f>
        <v>REPRESENTACAO JUDICIAL E EXTRAJUDICIAL DA UNIAO E SUAS AUTAR</v>
      </c>
      <c r="G25" s="51" t="str">
        <f>IF('[1]Access-Jun'!I25="1","F","S")</f>
        <v>F</v>
      </c>
      <c r="H25" s="51" t="str">
        <f>+'[1]Access-Jun'!J25</f>
        <v>1000</v>
      </c>
      <c r="I25" s="52" t="str">
        <f>+'[1]Access-Jun'!K25</f>
        <v>RECURSOS LIVRES DA UNIAO</v>
      </c>
      <c r="J25" s="51" t="str">
        <f>+'[1]Access-Jun'!L25</f>
        <v>3</v>
      </c>
      <c r="K25" s="56"/>
      <c r="L25" s="56"/>
      <c r="M25" s="56"/>
      <c r="N25" s="54">
        <f t="shared" si="0"/>
        <v>0</v>
      </c>
      <c r="O25" s="56"/>
      <c r="P25" s="56">
        <f>'[1]Access-Jun'!M25-'[1]Access-Jun'!N25</f>
        <v>0</v>
      </c>
      <c r="Q25" s="56">
        <f>'[1]Access-Jun'!O25-'[1]Access-Jun'!P25</f>
        <v>53632.52</v>
      </c>
      <c r="R25" s="56">
        <f t="shared" si="1"/>
        <v>53632.52</v>
      </c>
      <c r="S25" s="56">
        <f>'[1]Access-Jun'!Q25</f>
        <v>53632.52</v>
      </c>
      <c r="T25" s="57">
        <f t="shared" si="2"/>
        <v>1</v>
      </c>
      <c r="U25" s="56">
        <f>'[1]Access-Jun'!R25</f>
        <v>27911.599999999999</v>
      </c>
      <c r="V25" s="57">
        <f t="shared" si="3"/>
        <v>0.52042305675735545</v>
      </c>
      <c r="W25" s="56">
        <f>'[1]Access-Jun'!S25</f>
        <v>27911.599999999999</v>
      </c>
      <c r="X25" s="57">
        <f t="shared" si="4"/>
        <v>0.52042305675735545</v>
      </c>
    </row>
    <row r="26" spans="1:24" s="10" customFormat="1" ht="28.5" customHeight="1" thickBot="1" x14ac:dyDescent="0.25">
      <c r="A26" s="18" t="s">
        <v>48</v>
      </c>
      <c r="B26" s="58"/>
      <c r="C26" s="58"/>
      <c r="D26" s="58"/>
      <c r="E26" s="58"/>
      <c r="F26" s="58"/>
      <c r="G26" s="58"/>
      <c r="H26" s="58"/>
      <c r="I26" s="58"/>
      <c r="J26" s="19"/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60">
        <f>SUM(P10:P25)</f>
        <v>1203653310.8999999</v>
      </c>
      <c r="Q26" s="60">
        <f>SUM(Q10:Q25)</f>
        <v>-115041.67000000001</v>
      </c>
      <c r="R26" s="60">
        <f>SUM(R10:R25)</f>
        <v>1203538269.23</v>
      </c>
      <c r="S26" s="60">
        <f>SUM(S10:S25)</f>
        <v>1127957579.79</v>
      </c>
      <c r="T26" s="61">
        <f t="shared" si="2"/>
        <v>0.93720125784753394</v>
      </c>
      <c r="U26" s="60">
        <f>SUM(U10:U25)</f>
        <v>957561841.6700002</v>
      </c>
      <c r="V26" s="61">
        <f t="shared" si="3"/>
        <v>0.79562226324770657</v>
      </c>
      <c r="W26" s="60">
        <f>SUM(W10:W25)</f>
        <v>926603991.54999995</v>
      </c>
      <c r="X26" s="61">
        <f t="shared" si="4"/>
        <v>0.76989989869023678</v>
      </c>
    </row>
    <row r="27" spans="1:24" ht="12.75" x14ac:dyDescent="0.2">
      <c r="A27" s="2" t="s">
        <v>49</v>
      </c>
      <c r="B27" s="2"/>
      <c r="C27" s="2"/>
      <c r="D27" s="2"/>
      <c r="E27" s="2"/>
      <c r="F27" s="2"/>
      <c r="G27" s="2"/>
      <c r="H27" s="3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2"/>
      <c r="W27" s="4"/>
      <c r="X27" s="2"/>
    </row>
    <row r="28" spans="1:24" ht="12.75" x14ac:dyDescent="0.2">
      <c r="A28" s="2" t="s">
        <v>50</v>
      </c>
      <c r="B28" s="62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2"/>
    </row>
    <row r="29" spans="1:24" s="2" customFormat="1" ht="25.15" customHeight="1" x14ac:dyDescent="0.2"/>
    <row r="30" spans="1:24" s="2" customFormat="1" ht="25.15" customHeight="1" x14ac:dyDescent="0.2">
      <c r="N30" s="63"/>
      <c r="O30" s="64"/>
      <c r="P30" s="65"/>
      <c r="Q30" s="65"/>
      <c r="R30" s="65"/>
      <c r="S30" s="66"/>
      <c r="T30" s="64"/>
      <c r="U30" s="64"/>
      <c r="V30" s="64"/>
      <c r="W30" s="64"/>
    </row>
    <row r="31" spans="1:24" s="2" customFormat="1" ht="25.15" customHeight="1" x14ac:dyDescent="0.2">
      <c r="N31" s="63"/>
      <c r="O31" s="63"/>
      <c r="P31" s="67"/>
      <c r="Q31" s="67"/>
      <c r="R31" s="67"/>
      <c r="S31" s="67"/>
      <c r="T31" s="67"/>
      <c r="U31" s="67"/>
      <c r="V31" s="67"/>
      <c r="W31" s="67"/>
      <c r="X31" s="68"/>
    </row>
    <row r="32" spans="1:24" s="2" customFormat="1" ht="25.15" customHeight="1" x14ac:dyDescent="0.2">
      <c r="N32" s="63"/>
      <c r="O32" s="63"/>
      <c r="P32" s="67"/>
      <c r="Q32" s="67"/>
      <c r="R32" s="67"/>
      <c r="S32" s="67"/>
      <c r="T32" s="67"/>
      <c r="U32" s="67"/>
      <c r="V32" s="67"/>
      <c r="W32" s="67"/>
      <c r="X32" s="68"/>
    </row>
    <row r="33" spans="14:24" s="2" customFormat="1" ht="25.15" customHeight="1" x14ac:dyDescent="0.2">
      <c r="N33" s="63"/>
      <c r="O33" s="63"/>
      <c r="P33" s="67"/>
      <c r="Q33" s="67"/>
      <c r="R33" s="67"/>
      <c r="S33" s="67"/>
      <c r="T33" s="67"/>
      <c r="U33" s="67"/>
      <c r="V33" s="67"/>
      <c r="W33" s="67"/>
      <c r="X33" s="68"/>
    </row>
    <row r="34" spans="14:24" s="2" customFormat="1" ht="25.15" customHeight="1" x14ac:dyDescent="0.2">
      <c r="N34" s="63"/>
      <c r="O34" s="63"/>
      <c r="P34" s="67"/>
      <c r="Q34" s="67"/>
      <c r="R34" s="69"/>
      <c r="S34" s="69"/>
      <c r="T34" s="69"/>
      <c r="U34" s="69"/>
      <c r="V34" s="69"/>
      <c r="W34" s="69"/>
    </row>
    <row r="35" spans="14:24" s="2" customFormat="1" ht="25.15" customHeight="1" x14ac:dyDescent="0.2">
      <c r="N35" s="63"/>
      <c r="O35" s="63"/>
      <c r="P35" s="67"/>
      <c r="Q35" s="67"/>
      <c r="R35" s="67"/>
      <c r="S35" s="67"/>
      <c r="T35" s="67"/>
      <c r="U35" s="67"/>
      <c r="V35" s="67"/>
      <c r="W35" s="67"/>
    </row>
    <row r="36" spans="14:24" s="2" customFormat="1" ht="25.15" customHeight="1" x14ac:dyDescent="0.2">
      <c r="N36" s="63"/>
      <c r="O36" s="70"/>
      <c r="P36" s="67"/>
      <c r="Q36" s="71"/>
      <c r="R36" s="67"/>
      <c r="S36" s="72"/>
      <c r="T36" s="71"/>
      <c r="U36" s="72"/>
      <c r="V36" s="71"/>
      <c r="W36" s="72"/>
    </row>
    <row r="37" spans="14:24" s="2" customFormat="1" ht="25.15" customHeight="1" x14ac:dyDescent="0.2">
      <c r="N37" s="63"/>
      <c r="O37" s="63"/>
      <c r="P37" s="71"/>
      <c r="Q37" s="71"/>
      <c r="R37" s="67"/>
      <c r="S37" s="71"/>
      <c r="T37" s="71"/>
      <c r="U37" s="71"/>
      <c r="V37" s="71"/>
      <c r="W37" s="71"/>
    </row>
    <row r="38" spans="14:24" s="75" customFormat="1" ht="25.15" customHeight="1" x14ac:dyDescent="0.2">
      <c r="N38" s="63"/>
      <c r="O38" s="63"/>
      <c r="P38" s="73"/>
      <c r="Q38" s="67"/>
      <c r="R38" s="74"/>
      <c r="S38" s="73"/>
      <c r="T38" s="73"/>
      <c r="U38" s="73"/>
      <c r="V38" s="73"/>
      <c r="W38" s="73"/>
      <c r="X38" s="2"/>
    </row>
    <row r="39" spans="14:24" s="75" customFormat="1" ht="25.15" customHeight="1" x14ac:dyDescent="0.2">
      <c r="N39" s="76"/>
      <c r="O39" s="77"/>
      <c r="P39" s="77"/>
      <c r="Q39" s="77"/>
      <c r="R39" s="77"/>
      <c r="S39" s="77"/>
      <c r="T39" s="77"/>
      <c r="U39" s="77"/>
      <c r="V39" s="77"/>
      <c r="W39" s="77"/>
    </row>
    <row r="40" spans="14:24" s="75" customFormat="1" ht="25.15" customHeight="1" x14ac:dyDescent="0.2">
      <c r="N40" s="78"/>
    </row>
    <row r="41" spans="14:24" s="75" customFormat="1" ht="25.15" customHeight="1" x14ac:dyDescent="0.2">
      <c r="N41" s="78"/>
    </row>
    <row r="42" spans="14:24" s="75" customFormat="1" ht="25.15" customHeight="1" x14ac:dyDescent="0.2">
      <c r="N42" s="78"/>
    </row>
    <row r="43" spans="14:24" s="75" customFormat="1" ht="25.15" customHeight="1" x14ac:dyDescent="0.2"/>
    <row r="44" spans="14:24" s="75" customFormat="1" ht="25.15" customHeight="1" x14ac:dyDescent="0.2"/>
    <row r="45" spans="14:24" s="75" customFormat="1" ht="25.15" customHeight="1" x14ac:dyDescent="0.2"/>
    <row r="46" spans="14:24" s="75" customFormat="1" ht="25.15" customHeight="1" x14ac:dyDescent="0.2"/>
    <row r="47" spans="14:24" s="75" customFormat="1" ht="25.15" customHeight="1" x14ac:dyDescent="0.2"/>
    <row r="48" spans="14:24" s="75" customFormat="1" ht="25.15" customHeight="1" x14ac:dyDescent="0.2"/>
    <row r="49" s="75" customFormat="1" ht="25.15" customHeight="1" x14ac:dyDescent="0.2"/>
    <row r="50" ht="25.15" customHeight="1" x14ac:dyDescent="0.2"/>
    <row r="51" ht="25.15" customHeight="1" x14ac:dyDescent="0.2"/>
    <row r="52" ht="25.15" customHeight="1" x14ac:dyDescent="0.2"/>
    <row r="53" ht="25.15" customHeight="1" x14ac:dyDescent="0.2"/>
    <row r="54" ht="25.15" customHeight="1" x14ac:dyDescent="0.2"/>
    <row r="55" ht="25.15" customHeight="1" x14ac:dyDescent="0.2"/>
    <row r="56" ht="25.15" customHeight="1" x14ac:dyDescent="0.2"/>
    <row r="57" ht="25.15" customHeight="1" x14ac:dyDescent="0.2"/>
    <row r="58" ht="25.15" customHeight="1" x14ac:dyDescent="0.2"/>
    <row r="59" ht="25.15" customHeight="1" x14ac:dyDescent="0.2"/>
    <row r="60" ht="25.15" customHeight="1" x14ac:dyDescent="0.2"/>
    <row r="61" ht="25.15" customHeight="1" x14ac:dyDescent="0.2"/>
    <row r="62" ht="25.15" customHeight="1" x14ac:dyDescent="0.2"/>
    <row r="63" ht="25.15" customHeight="1" x14ac:dyDescent="0.2"/>
    <row r="64" ht="25.15" customHeight="1" x14ac:dyDescent="0.2"/>
    <row r="65" ht="25.15" customHeight="1" x14ac:dyDescent="0.2"/>
    <row r="66" ht="25.15" customHeight="1" x14ac:dyDescent="0.2"/>
    <row r="67" ht="25.15" customHeight="1" x14ac:dyDescent="0.2"/>
    <row r="68" ht="25.15" customHeight="1" x14ac:dyDescent="0.2"/>
    <row r="69" ht="25.15" customHeight="1" x14ac:dyDescent="0.2"/>
    <row r="70" ht="25.15" customHeight="1" x14ac:dyDescent="0.2"/>
    <row r="71" ht="25.15" customHeight="1" x14ac:dyDescent="0.2"/>
    <row r="72" ht="25.15" customHeight="1" x14ac:dyDescent="0.2"/>
    <row r="73" ht="25.15" customHeight="1" x14ac:dyDescent="0.2"/>
    <row r="74" ht="25.15" customHeight="1" x14ac:dyDescent="0.2"/>
    <row r="75" ht="25.15" customHeight="1" x14ac:dyDescent="0.2"/>
    <row r="76" ht="25.15" customHeight="1" x14ac:dyDescent="0.2"/>
    <row r="77" ht="25.15" customHeight="1" x14ac:dyDescent="0.2"/>
    <row r="78" ht="25.15" customHeight="1" x14ac:dyDescent="0.2"/>
    <row r="79" ht="25.15" customHeight="1" x14ac:dyDescent="0.2"/>
    <row r="80" ht="25.15" customHeight="1" x14ac:dyDescent="0.2"/>
    <row r="81" ht="25.15" customHeight="1" x14ac:dyDescent="0.2"/>
    <row r="82" ht="25.15" customHeight="1" x14ac:dyDescent="0.2"/>
    <row r="83" ht="25.15" customHeight="1" x14ac:dyDescent="0.2"/>
    <row r="84" ht="25.15" customHeight="1" x14ac:dyDescent="0.2"/>
    <row r="85" ht="25.15" customHeight="1" x14ac:dyDescent="0.2"/>
    <row r="86" ht="25.15" customHeight="1" x14ac:dyDescent="0.2"/>
    <row r="87" ht="25.15" customHeight="1" x14ac:dyDescent="0.2"/>
    <row r="88" ht="25.15" customHeight="1" x14ac:dyDescent="0.2"/>
    <row r="89" ht="25.15" customHeight="1" x14ac:dyDescent="0.2"/>
    <row r="90" ht="25.15" customHeight="1" x14ac:dyDescent="0.2"/>
    <row r="91" ht="25.15" customHeight="1" x14ac:dyDescent="0.2"/>
    <row r="92" ht="25.15" customHeight="1" x14ac:dyDescent="0.2"/>
    <row r="93" ht="25.15" customHeight="1" x14ac:dyDescent="0.2"/>
    <row r="94" ht="25.15" customHeight="1" x14ac:dyDescent="0.2"/>
    <row r="95" ht="25.15" customHeight="1" x14ac:dyDescent="0.2"/>
    <row r="96" ht="25.15" customHeight="1" x14ac:dyDescent="0.2"/>
    <row r="97" ht="25.15" customHeight="1" x14ac:dyDescent="0.2"/>
    <row r="98" ht="25.15" customHeight="1" x14ac:dyDescent="0.2"/>
    <row r="99" ht="25.15" customHeight="1" x14ac:dyDescent="0.2"/>
    <row r="100" ht="25.15" customHeight="1" x14ac:dyDescent="0.2"/>
    <row r="101" ht="25.15" customHeight="1" x14ac:dyDescent="0.2"/>
    <row r="102" ht="25.15" customHeight="1" x14ac:dyDescent="0.2"/>
    <row r="103" ht="25.15" customHeight="1" x14ac:dyDescent="0.2"/>
    <row r="104" ht="25.15" customHeight="1" x14ac:dyDescent="0.2"/>
    <row r="105" ht="25.15" customHeight="1" x14ac:dyDescent="0.2"/>
    <row r="106" ht="25.15" customHeight="1" x14ac:dyDescent="0.2"/>
    <row r="107" ht="25.15" customHeight="1" x14ac:dyDescent="0.2"/>
    <row r="108" ht="25.15" customHeight="1" x14ac:dyDescent="0.2"/>
    <row r="109" ht="25.15" customHeight="1" x14ac:dyDescent="0.2"/>
    <row r="110" ht="25.15" customHeight="1" x14ac:dyDescent="0.2"/>
    <row r="111" ht="25.15" customHeight="1" x14ac:dyDescent="0.2"/>
    <row r="112" ht="25.15" customHeight="1" x14ac:dyDescent="0.2"/>
    <row r="113" ht="25.15" customHeight="1" x14ac:dyDescent="0.2"/>
    <row r="114" ht="25.15" customHeight="1" x14ac:dyDescent="0.2"/>
    <row r="115" ht="25.15" customHeight="1" x14ac:dyDescent="0.2"/>
    <row r="116" ht="25.15" customHeight="1" x14ac:dyDescent="0.2"/>
    <row r="117" ht="25.15" customHeight="1" x14ac:dyDescent="0.2"/>
    <row r="118" ht="25.15" customHeight="1" x14ac:dyDescent="0.2"/>
    <row r="119" ht="25.15" customHeight="1" x14ac:dyDescent="0.2"/>
    <row r="120" ht="25.15" customHeight="1" x14ac:dyDescent="0.2"/>
    <row r="121" ht="25.15" customHeight="1" x14ac:dyDescent="0.2"/>
    <row r="122" ht="25.15" customHeight="1" x14ac:dyDescent="0.2"/>
    <row r="123" ht="25.15" customHeight="1" x14ac:dyDescent="0.2"/>
    <row r="124" ht="25.15" customHeight="1" x14ac:dyDescent="0.2"/>
    <row r="125" ht="25.15" customHeight="1" x14ac:dyDescent="0.2"/>
    <row r="126" ht="25.15" customHeight="1" x14ac:dyDescent="0.2"/>
    <row r="127" ht="25.15" customHeight="1" x14ac:dyDescent="0.2"/>
    <row r="128" ht="25.15" customHeight="1" x14ac:dyDescent="0.2"/>
    <row r="129" ht="25.15" customHeight="1" x14ac:dyDescent="0.2"/>
    <row r="130" ht="25.15" customHeight="1" x14ac:dyDescent="0.2"/>
    <row r="131" ht="25.15" customHeight="1" x14ac:dyDescent="0.2"/>
    <row r="132" ht="25.15" customHeight="1" x14ac:dyDescent="0.2"/>
    <row r="133" ht="25.15" customHeight="1" x14ac:dyDescent="0.2"/>
    <row r="134" ht="25.15" customHeight="1" x14ac:dyDescent="0.2"/>
    <row r="135" ht="25.15" customHeight="1" x14ac:dyDescent="0.2"/>
    <row r="136" ht="25.15" customHeight="1" x14ac:dyDescent="0.2"/>
    <row r="137" ht="25.15" customHeight="1" x14ac:dyDescent="0.2"/>
    <row r="138" ht="25.15" customHeight="1" x14ac:dyDescent="0.2"/>
    <row r="139" ht="25.15" customHeight="1" x14ac:dyDescent="0.2"/>
    <row r="140" ht="25.15" customHeight="1" x14ac:dyDescent="0.2"/>
    <row r="141" ht="25.15" customHeight="1" x14ac:dyDescent="0.2"/>
    <row r="142" ht="25.15" customHeight="1" x14ac:dyDescent="0.2"/>
    <row r="143" ht="25.15" customHeight="1" x14ac:dyDescent="0.2"/>
    <row r="144" ht="25.15" customHeight="1" x14ac:dyDescent="0.2"/>
    <row r="145" ht="25.15" customHeight="1" x14ac:dyDescent="0.2"/>
    <row r="146" ht="25.15" customHeight="1" x14ac:dyDescent="0.2"/>
    <row r="147" ht="25.15" customHeight="1" x14ac:dyDescent="0.2"/>
    <row r="148" ht="25.15" customHeight="1" x14ac:dyDescent="0.2"/>
    <row r="149" ht="25.15" customHeight="1" x14ac:dyDescent="0.2"/>
    <row r="150" ht="25.15" customHeight="1" x14ac:dyDescent="0.2"/>
    <row r="151" ht="25.15" customHeight="1" x14ac:dyDescent="0.2"/>
    <row r="152" ht="25.15" customHeight="1" x14ac:dyDescent="0.2"/>
  </sheetData>
  <mergeCells count="17">
    <mergeCell ref="A26:J2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2023-jun</vt:lpstr>
      <vt:lpstr>'2023-jun'!Area_de_impressao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2023-07-19T21:00:58Z</dcterms:created>
  <dcterms:modified xsi:type="dcterms:W3CDTF">2023-07-19T21:02:23Z</dcterms:modified>
</cp:coreProperties>
</file>