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TRF3-SOFI\UPLA\Sistema UPLA\Transparência\Ano de 2023\Relatório Final - Publicações\08 - Agosto\Publicacao internet TRF\Anexo II\090017\"/>
    </mc:Choice>
  </mc:AlternateContent>
  <bookViews>
    <workbookView xWindow="0" yWindow="0" windowWidth="28800" windowHeight="13590"/>
  </bookViews>
  <sheets>
    <sheet name="Jul" sheetId="1" r:id="rId1"/>
  </sheets>
  <externalReferences>
    <externalReference r:id="rId2"/>
  </externalReferences>
  <definedNames>
    <definedName name="_xlnm.Print_Area" localSheetId="0">Jul!$A$1:$X$30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27" i="1" l="1"/>
  <c r="U27" i="1"/>
  <c r="S27" i="1"/>
  <c r="Q27" i="1"/>
  <c r="P27" i="1"/>
  <c r="N27" i="1"/>
  <c r="R27" i="1" s="1"/>
  <c r="T27" i="1" s="1"/>
  <c r="J27" i="1"/>
  <c r="I27" i="1"/>
  <c r="H27" i="1"/>
  <c r="G27" i="1"/>
  <c r="F27" i="1"/>
  <c r="E27" i="1"/>
  <c r="D27" i="1"/>
  <c r="C27" i="1"/>
  <c r="B27" i="1"/>
  <c r="A27" i="1"/>
  <c r="W26" i="1"/>
  <c r="U26" i="1"/>
  <c r="S26" i="1"/>
  <c r="Q26" i="1"/>
  <c r="P26" i="1"/>
  <c r="N26" i="1"/>
  <c r="J26" i="1"/>
  <c r="I26" i="1"/>
  <c r="H26" i="1"/>
  <c r="G26" i="1"/>
  <c r="F26" i="1"/>
  <c r="E26" i="1"/>
  <c r="D26" i="1"/>
  <c r="C26" i="1"/>
  <c r="B26" i="1"/>
  <c r="A26" i="1"/>
  <c r="W25" i="1"/>
  <c r="U25" i="1"/>
  <c r="S25" i="1"/>
  <c r="Q25" i="1"/>
  <c r="P25" i="1"/>
  <c r="N25" i="1"/>
  <c r="J25" i="1"/>
  <c r="I25" i="1"/>
  <c r="H25" i="1"/>
  <c r="G25" i="1"/>
  <c r="F25" i="1"/>
  <c r="E25" i="1"/>
  <c r="D25" i="1"/>
  <c r="C25" i="1"/>
  <c r="B25" i="1"/>
  <c r="A25" i="1"/>
  <c r="W24" i="1"/>
  <c r="U24" i="1"/>
  <c r="S24" i="1"/>
  <c r="Q24" i="1"/>
  <c r="P24" i="1"/>
  <c r="N24" i="1"/>
  <c r="R24" i="1" s="1"/>
  <c r="T24" i="1" s="1"/>
  <c r="J24" i="1"/>
  <c r="I24" i="1"/>
  <c r="H24" i="1"/>
  <c r="G24" i="1"/>
  <c r="F24" i="1"/>
  <c r="E24" i="1"/>
  <c r="D24" i="1"/>
  <c r="C24" i="1"/>
  <c r="B24" i="1"/>
  <c r="A24" i="1"/>
  <c r="W23" i="1"/>
  <c r="U23" i="1"/>
  <c r="S23" i="1"/>
  <c r="Q23" i="1"/>
  <c r="P23" i="1"/>
  <c r="N23" i="1"/>
  <c r="J23" i="1"/>
  <c r="I23" i="1"/>
  <c r="H23" i="1"/>
  <c r="G23" i="1"/>
  <c r="F23" i="1"/>
  <c r="E23" i="1"/>
  <c r="D23" i="1"/>
  <c r="C23" i="1"/>
  <c r="B23" i="1"/>
  <c r="A23" i="1"/>
  <c r="W22" i="1"/>
  <c r="U22" i="1"/>
  <c r="S22" i="1"/>
  <c r="Q22" i="1"/>
  <c r="P22" i="1"/>
  <c r="N22" i="1"/>
  <c r="J22" i="1"/>
  <c r="I22" i="1"/>
  <c r="H22" i="1"/>
  <c r="G22" i="1"/>
  <c r="F22" i="1"/>
  <c r="E22" i="1"/>
  <c r="D22" i="1"/>
  <c r="C22" i="1"/>
  <c r="B22" i="1"/>
  <c r="A22" i="1"/>
  <c r="W21" i="1"/>
  <c r="U21" i="1"/>
  <c r="S21" i="1"/>
  <c r="Q21" i="1"/>
  <c r="P21" i="1"/>
  <c r="N21" i="1"/>
  <c r="R21" i="1" s="1"/>
  <c r="T21" i="1" s="1"/>
  <c r="J21" i="1"/>
  <c r="I21" i="1"/>
  <c r="H21" i="1"/>
  <c r="G21" i="1"/>
  <c r="F21" i="1"/>
  <c r="E21" i="1"/>
  <c r="D21" i="1"/>
  <c r="C21" i="1"/>
  <c r="B21" i="1"/>
  <c r="A21" i="1"/>
  <c r="W20" i="1"/>
  <c r="U20" i="1"/>
  <c r="S20" i="1"/>
  <c r="Q20" i="1"/>
  <c r="P20" i="1"/>
  <c r="N20" i="1"/>
  <c r="R20" i="1" s="1"/>
  <c r="J20" i="1"/>
  <c r="I20" i="1"/>
  <c r="H20" i="1"/>
  <c r="G20" i="1"/>
  <c r="F20" i="1"/>
  <c r="E20" i="1"/>
  <c r="D20" i="1"/>
  <c r="C20" i="1"/>
  <c r="B20" i="1"/>
  <c r="A20" i="1"/>
  <c r="W19" i="1"/>
  <c r="U19" i="1"/>
  <c r="S19" i="1"/>
  <c r="Q19" i="1"/>
  <c r="P19" i="1"/>
  <c r="N19" i="1"/>
  <c r="J19" i="1"/>
  <c r="I19" i="1"/>
  <c r="H19" i="1"/>
  <c r="G19" i="1"/>
  <c r="F19" i="1"/>
  <c r="E19" i="1"/>
  <c r="D19" i="1"/>
  <c r="C19" i="1"/>
  <c r="B19" i="1"/>
  <c r="A19" i="1"/>
  <c r="W18" i="1"/>
  <c r="U18" i="1"/>
  <c r="S18" i="1"/>
  <c r="Q18" i="1"/>
  <c r="P18" i="1"/>
  <c r="N18" i="1"/>
  <c r="R18" i="1" s="1"/>
  <c r="T18" i="1" s="1"/>
  <c r="J18" i="1"/>
  <c r="I18" i="1"/>
  <c r="H18" i="1"/>
  <c r="G18" i="1"/>
  <c r="F18" i="1"/>
  <c r="E18" i="1"/>
  <c r="D18" i="1"/>
  <c r="C18" i="1"/>
  <c r="B18" i="1"/>
  <c r="A18" i="1"/>
  <c r="W17" i="1"/>
  <c r="U17" i="1"/>
  <c r="S17" i="1"/>
  <c r="Q17" i="1"/>
  <c r="P17" i="1"/>
  <c r="N17" i="1"/>
  <c r="J17" i="1"/>
  <c r="I17" i="1"/>
  <c r="H17" i="1"/>
  <c r="G17" i="1"/>
  <c r="F17" i="1"/>
  <c r="E17" i="1"/>
  <c r="D17" i="1"/>
  <c r="C17" i="1"/>
  <c r="B17" i="1"/>
  <c r="A17" i="1"/>
  <c r="W16" i="1"/>
  <c r="U16" i="1"/>
  <c r="S16" i="1"/>
  <c r="Q16" i="1"/>
  <c r="P16" i="1"/>
  <c r="N16" i="1"/>
  <c r="J16" i="1"/>
  <c r="I16" i="1"/>
  <c r="H16" i="1"/>
  <c r="G16" i="1"/>
  <c r="F16" i="1"/>
  <c r="E16" i="1"/>
  <c r="D16" i="1"/>
  <c r="C16" i="1"/>
  <c r="B16" i="1"/>
  <c r="A16" i="1"/>
  <c r="W15" i="1"/>
  <c r="U15" i="1"/>
  <c r="S15" i="1"/>
  <c r="Q15" i="1"/>
  <c r="P15" i="1"/>
  <c r="R15" i="1" s="1"/>
  <c r="T15" i="1" s="1"/>
  <c r="N15" i="1"/>
  <c r="J15" i="1"/>
  <c r="I15" i="1"/>
  <c r="H15" i="1"/>
  <c r="G15" i="1"/>
  <c r="F15" i="1"/>
  <c r="E15" i="1"/>
  <c r="D15" i="1"/>
  <c r="C15" i="1"/>
  <c r="B15" i="1"/>
  <c r="A15" i="1"/>
  <c r="W14" i="1"/>
  <c r="U14" i="1"/>
  <c r="S14" i="1"/>
  <c r="Q14" i="1"/>
  <c r="P14" i="1"/>
  <c r="N14" i="1"/>
  <c r="J14" i="1"/>
  <c r="I14" i="1"/>
  <c r="H14" i="1"/>
  <c r="G14" i="1"/>
  <c r="F14" i="1"/>
  <c r="E14" i="1"/>
  <c r="D14" i="1"/>
  <c r="C14" i="1"/>
  <c r="B14" i="1"/>
  <c r="A14" i="1"/>
  <c r="W13" i="1"/>
  <c r="U13" i="1"/>
  <c r="S13" i="1"/>
  <c r="Q13" i="1"/>
  <c r="P13" i="1"/>
  <c r="N13" i="1"/>
  <c r="J13" i="1"/>
  <c r="I13" i="1"/>
  <c r="H13" i="1"/>
  <c r="G13" i="1"/>
  <c r="F13" i="1"/>
  <c r="E13" i="1"/>
  <c r="D13" i="1"/>
  <c r="C13" i="1"/>
  <c r="B13" i="1"/>
  <c r="A13" i="1"/>
  <c r="W12" i="1"/>
  <c r="U12" i="1"/>
  <c r="S12" i="1"/>
  <c r="Q12" i="1"/>
  <c r="R12" i="1" s="1"/>
  <c r="T12" i="1" s="1"/>
  <c r="P12" i="1"/>
  <c r="N12" i="1"/>
  <c r="J12" i="1"/>
  <c r="I12" i="1"/>
  <c r="H12" i="1"/>
  <c r="G12" i="1"/>
  <c r="F12" i="1"/>
  <c r="E12" i="1"/>
  <c r="D12" i="1"/>
  <c r="C12" i="1"/>
  <c r="B12" i="1"/>
  <c r="A12" i="1"/>
  <c r="W11" i="1"/>
  <c r="U11" i="1"/>
  <c r="S11" i="1"/>
  <c r="Q11" i="1"/>
  <c r="P11" i="1"/>
  <c r="N11" i="1"/>
  <c r="J11" i="1"/>
  <c r="I11" i="1"/>
  <c r="H11" i="1"/>
  <c r="G11" i="1"/>
  <c r="F11" i="1"/>
  <c r="E11" i="1"/>
  <c r="D11" i="1"/>
  <c r="C11" i="1"/>
  <c r="B11" i="1"/>
  <c r="A11" i="1"/>
  <c r="W10" i="1"/>
  <c r="U10" i="1"/>
  <c r="U28" i="1" s="1"/>
  <c r="S10" i="1"/>
  <c r="Q10" i="1"/>
  <c r="P10" i="1"/>
  <c r="P28" i="1" s="1"/>
  <c r="N10" i="1"/>
  <c r="J10" i="1"/>
  <c r="I10" i="1"/>
  <c r="H10" i="1"/>
  <c r="G10" i="1"/>
  <c r="F10" i="1"/>
  <c r="E10" i="1"/>
  <c r="D10" i="1"/>
  <c r="C10" i="1"/>
  <c r="B10" i="1"/>
  <c r="A10" i="1"/>
  <c r="R26" i="1" l="1"/>
  <c r="R10" i="1"/>
  <c r="S28" i="1"/>
  <c r="R13" i="1"/>
  <c r="V13" i="1" s="1"/>
  <c r="R11" i="1"/>
  <c r="R16" i="1"/>
  <c r="X16" i="1" s="1"/>
  <c r="W28" i="1"/>
  <c r="R14" i="1"/>
  <c r="T14" i="1" s="1"/>
  <c r="R19" i="1"/>
  <c r="X19" i="1" s="1"/>
  <c r="R17" i="1"/>
  <c r="V17" i="1" s="1"/>
  <c r="R22" i="1"/>
  <c r="V22" i="1" s="1"/>
  <c r="R25" i="1"/>
  <c r="V25" i="1" s="1"/>
  <c r="R23" i="1"/>
  <c r="X20" i="1"/>
  <c r="V20" i="1"/>
  <c r="T20" i="1"/>
  <c r="V16" i="1"/>
  <c r="X23" i="1"/>
  <c r="V23" i="1"/>
  <c r="T23" i="1"/>
  <c r="X11" i="1"/>
  <c r="V11" i="1"/>
  <c r="T11" i="1"/>
  <c r="X14" i="1"/>
  <c r="V14" i="1"/>
  <c r="V26" i="1"/>
  <c r="X26" i="1"/>
  <c r="T26" i="1"/>
  <c r="X10" i="1"/>
  <c r="T10" i="1"/>
  <c r="V10" i="1"/>
  <c r="V19" i="1"/>
  <c r="T19" i="1"/>
  <c r="X13" i="1"/>
  <c r="V12" i="1"/>
  <c r="V15" i="1"/>
  <c r="V18" i="1"/>
  <c r="V21" i="1"/>
  <c r="V24" i="1"/>
  <c r="V27" i="1"/>
  <c r="X12" i="1"/>
  <c r="X15" i="1"/>
  <c r="X18" i="1"/>
  <c r="X21" i="1"/>
  <c r="X24" i="1"/>
  <c r="X27" i="1"/>
  <c r="Q28" i="1"/>
  <c r="T25" i="1" l="1"/>
  <c r="T22" i="1"/>
  <c r="R28" i="1"/>
  <c r="X22" i="1"/>
  <c r="X25" i="1"/>
  <c r="T16" i="1"/>
  <c r="T13" i="1"/>
  <c r="X17" i="1"/>
  <c r="T17" i="1"/>
  <c r="V28" i="1"/>
  <c r="T28" i="1"/>
  <c r="X28" i="1"/>
</calcChain>
</file>

<file path=xl/sharedStrings.xml><?xml version="1.0" encoding="utf-8"?>
<sst xmlns="http://schemas.openxmlformats.org/spreadsheetml/2006/main" count="55" uniqueCount="51">
  <si>
    <t>PODER JUDICIÁRIO</t>
  </si>
  <si>
    <t>ÓRGÃO:</t>
  </si>
  <si>
    <t>JUSTIÇA FEDERAL</t>
  </si>
  <si>
    <t>UNIDADE:</t>
  </si>
  <si>
    <t>090017 - SEÇÃO JUDICIÁRIA DE SÃO PAULO</t>
  </si>
  <si>
    <t>Data de referência:</t>
  </si>
  <si>
    <t xml:space="preserve"> RESOLUÇÃO 102 CNJ - ANEXO II - DOTAÇÃO E EXECUÇÃO ORÇAMENTÁRIA</t>
  </si>
  <si>
    <t>Classificação Orçamentária</t>
  </si>
  <si>
    <t>Dotação Inicial</t>
  </si>
  <si>
    <t>Créditos Adicionais</t>
  </si>
  <si>
    <t>Dotação Atualizada</t>
  </si>
  <si>
    <t>Contingenciado</t>
  </si>
  <si>
    <t>Movimentação Líquida de Créditos</t>
  </si>
  <si>
    <t>Dotação Líquida</t>
  </si>
  <si>
    <t>Execução</t>
  </si>
  <si>
    <t>Unidade Orçamentária</t>
  </si>
  <si>
    <t>Função e Subfunção</t>
  </si>
  <si>
    <t xml:space="preserve">Programática
(Programa, Ação e Subtítulo) </t>
  </si>
  <si>
    <t xml:space="preserve">Descrição </t>
  </si>
  <si>
    <t>Esfera</t>
  </si>
  <si>
    <t>Fonte</t>
  </si>
  <si>
    <t>GND</t>
  </si>
  <si>
    <t>Acréscimos</t>
  </si>
  <si>
    <t>Decréscimos</t>
  </si>
  <si>
    <t>Provisão</t>
  </si>
  <si>
    <t>Destaque</t>
  </si>
  <si>
    <t>Empenhado</t>
  </si>
  <si>
    <t>%</t>
  </si>
  <si>
    <t>Liquidado</t>
  </si>
  <si>
    <t>Pago</t>
  </si>
  <si>
    <t>Código</t>
  </si>
  <si>
    <t>Descrição</t>
  </si>
  <si>
    <t>Programa</t>
  </si>
  <si>
    <t>Ação e Subtítulo</t>
  </si>
  <si>
    <t>A</t>
  </si>
  <si>
    <t>B</t>
  </si>
  <si>
    <t>C</t>
  </si>
  <si>
    <t>D=A+B-C</t>
  </si>
  <si>
    <t>E</t>
  </si>
  <si>
    <t>F</t>
  </si>
  <si>
    <t>G</t>
  </si>
  <si>
    <t>H = D-E+F+G</t>
  </si>
  <si>
    <t>I</t>
  </si>
  <si>
    <t>I / H</t>
  </si>
  <si>
    <t>J</t>
  </si>
  <si>
    <t>J / H</t>
  </si>
  <si>
    <t>K</t>
  </si>
  <si>
    <t>K / H</t>
  </si>
  <si>
    <t>Total</t>
  </si>
  <si>
    <t>Obs.: 1. Movimentação líquida de créditos = Provisão/Destaque recebidos - Provisão/Destaque concedidos</t>
  </si>
  <si>
    <t xml:space="preserve">             2. Nas colunas relativas à execução, não incluir as despesas referentes aos restos a pagar do ano anterior.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</si>
</sst>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0.0%"/>
    <numFmt numFmtId="165" formatCode="[$-416]mmmm\-yy;@"/>
    <numFmt numFmtId="166" formatCode="_(* #,##0_);_(* \(#,##0\);_(* &quot;-&quot;??_);_(@_)"/>
  </numFmts>
  <fonts count="6" x14ac:knownFonts="1">
    <font>
      <sz val="10"/>
      <name val="Arial"/>
    </font>
    <font>
      <sz val="11"/>
      <color theme="1"/>
      <name val="Calibri"/>
      <family val="2"/>
      <scheme val="minor"/>
    </font>
    <font>
      <sz val="9"/>
      <name val="Arial"/>
      <family val="2"/>
    </font>
    <font>
      <sz val="10"/>
      <name val="Arial"/>
      <family val="2"/>
    </font>
    <font>
      <sz val="9"/>
      <color rgb="FFFF000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9" fontId="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6">
    <xf numFmtId="0" fontId="0" fillId="0" borderId="0" xfId="0"/>
    <xf numFmtId="0" fontId="2" fillId="0" borderId="0" xfId="0" applyFont="1" applyAlignment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164" fontId="2" fillId="0" borderId="0" xfId="1" applyNumberFormat="1" applyFont="1" applyBorder="1" applyAlignment="1">
      <alignment horizontal="center"/>
    </xf>
    <xf numFmtId="0" fontId="4" fillId="0" borderId="0" xfId="0" applyFont="1" applyAlignment="1"/>
    <xf numFmtId="0" fontId="2" fillId="0" borderId="0" xfId="0" applyFont="1"/>
    <xf numFmtId="165" fontId="2" fillId="0" borderId="0" xfId="0" applyNumberFormat="1" applyFont="1" applyAlignment="1">
      <alignment horizontal="left"/>
    </xf>
    <xf numFmtId="165" fontId="2" fillId="0" borderId="0" xfId="0" applyNumberFormat="1" applyFont="1"/>
    <xf numFmtId="0" fontId="5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164" fontId="3" fillId="0" borderId="0" xfId="1" applyNumberFormat="1" applyFont="1" applyBorder="1" applyAlignment="1">
      <alignment horizontal="center"/>
    </xf>
    <xf numFmtId="0" fontId="5" fillId="0" borderId="1" xfId="2" applyFont="1" applyFill="1" applyBorder="1" applyAlignment="1">
      <alignment horizontal="center" vertical="center" wrapText="1"/>
    </xf>
    <xf numFmtId="0" fontId="5" fillId="0" borderId="2" xfId="2" applyFont="1" applyFill="1" applyBorder="1" applyAlignment="1">
      <alignment horizontal="center" vertical="center" wrapText="1"/>
    </xf>
    <xf numFmtId="0" fontId="5" fillId="0" borderId="3" xfId="2" applyFont="1" applyFill="1" applyBorder="1" applyAlignment="1">
      <alignment horizontal="center" vertical="center" wrapText="1"/>
    </xf>
    <xf numFmtId="0" fontId="5" fillId="0" borderId="4" xfId="2" applyFont="1" applyFill="1" applyBorder="1" applyAlignment="1">
      <alignment horizontal="center" vertical="center" wrapText="1"/>
    </xf>
    <xf numFmtId="0" fontId="5" fillId="0" borderId="5" xfId="2" applyFont="1" applyFill="1" applyBorder="1" applyAlignment="1">
      <alignment horizontal="center" vertical="center" wrapText="1"/>
    </xf>
    <xf numFmtId="0" fontId="5" fillId="0" borderId="6" xfId="2" applyFont="1" applyFill="1" applyBorder="1" applyAlignment="1">
      <alignment horizontal="center" vertical="center" wrapText="1"/>
    </xf>
    <xf numFmtId="0" fontId="5" fillId="0" borderId="7" xfId="2" applyFont="1" applyFill="1" applyBorder="1" applyAlignment="1">
      <alignment horizontal="center" vertical="center" wrapText="1"/>
    </xf>
    <xf numFmtId="0" fontId="5" fillId="0" borderId="8" xfId="2" applyFont="1" applyFill="1" applyBorder="1" applyAlignment="1">
      <alignment horizontal="center" vertical="center" wrapText="1"/>
    </xf>
    <xf numFmtId="0" fontId="5" fillId="0" borderId="9" xfId="2" applyFont="1" applyFill="1" applyBorder="1" applyAlignment="1">
      <alignment horizontal="center" vertical="center" wrapText="1"/>
    </xf>
    <xf numFmtId="0" fontId="5" fillId="0" borderId="10" xfId="2" applyFont="1" applyFill="1" applyBorder="1" applyAlignment="1">
      <alignment horizontal="center" vertical="center" wrapText="1"/>
    </xf>
    <xf numFmtId="0" fontId="5" fillId="0" borderId="11" xfId="2" applyFont="1" applyFill="1" applyBorder="1" applyAlignment="1">
      <alignment horizontal="center" vertical="center" wrapText="1"/>
    </xf>
    <xf numFmtId="0" fontId="5" fillId="0" borderId="12" xfId="2" applyFont="1" applyFill="1" applyBorder="1" applyAlignment="1">
      <alignment horizontal="center" vertical="center" wrapText="1"/>
    </xf>
    <xf numFmtId="0" fontId="5" fillId="0" borderId="13" xfId="2" applyFont="1" applyFill="1" applyBorder="1" applyAlignment="1">
      <alignment horizontal="center" vertical="center" wrapText="1"/>
    </xf>
    <xf numFmtId="0" fontId="5" fillId="0" borderId="14" xfId="2" applyFont="1" applyFill="1" applyBorder="1" applyAlignment="1">
      <alignment horizontal="center" vertical="center" wrapText="1"/>
    </xf>
    <xf numFmtId="0" fontId="5" fillId="0" borderId="4" xfId="2" applyFont="1" applyFill="1" applyBorder="1" applyAlignment="1">
      <alignment horizontal="center" vertical="center" wrapText="1"/>
    </xf>
    <xf numFmtId="0" fontId="5" fillId="0" borderId="15" xfId="2" applyFont="1" applyFill="1" applyBorder="1" applyAlignment="1">
      <alignment horizontal="center" vertical="center" wrapText="1"/>
    </xf>
    <xf numFmtId="0" fontId="5" fillId="0" borderId="14" xfId="2" applyFont="1" applyFill="1" applyBorder="1" applyAlignment="1">
      <alignment horizontal="center" vertical="center" wrapText="1"/>
    </xf>
    <xf numFmtId="164" fontId="5" fillId="0" borderId="14" xfId="3" applyNumberFormat="1" applyFont="1" applyFill="1" applyBorder="1" applyAlignment="1">
      <alignment horizontal="center" vertical="center" wrapText="1"/>
    </xf>
    <xf numFmtId="164" fontId="5" fillId="0" borderId="11" xfId="3" applyNumberFormat="1" applyFont="1" applyFill="1" applyBorder="1" applyAlignment="1">
      <alignment horizontal="center" vertical="center" wrapText="1"/>
    </xf>
    <xf numFmtId="166" fontId="5" fillId="0" borderId="11" xfId="4" applyNumberFormat="1" applyFont="1" applyFill="1" applyBorder="1" applyAlignment="1">
      <alignment horizontal="center" vertical="center" wrapText="1"/>
    </xf>
    <xf numFmtId="0" fontId="5" fillId="0" borderId="16" xfId="2" applyFont="1" applyFill="1" applyBorder="1" applyAlignment="1">
      <alignment horizontal="center" vertical="center" wrapText="1"/>
    </xf>
    <xf numFmtId="0" fontId="5" fillId="0" borderId="16" xfId="2" applyFont="1" applyFill="1" applyBorder="1" applyAlignment="1">
      <alignment horizontal="center" vertical="center" wrapText="1"/>
    </xf>
    <xf numFmtId="0" fontId="5" fillId="0" borderId="17" xfId="2" applyFont="1" applyFill="1" applyBorder="1" applyAlignment="1">
      <alignment horizontal="center" vertical="center" wrapText="1"/>
    </xf>
    <xf numFmtId="0" fontId="5" fillId="0" borderId="18" xfId="2" applyFont="1" applyFill="1" applyBorder="1" applyAlignment="1">
      <alignment horizontal="center" vertical="center" wrapText="1"/>
    </xf>
    <xf numFmtId="0" fontId="5" fillId="0" borderId="19" xfId="2" applyFont="1" applyFill="1" applyBorder="1" applyAlignment="1">
      <alignment horizontal="center" vertical="center" wrapText="1"/>
    </xf>
    <xf numFmtId="164" fontId="5" fillId="0" borderId="20" xfId="3" applyNumberFormat="1" applyFont="1" applyFill="1" applyBorder="1" applyAlignment="1">
      <alignment horizontal="center" vertical="center" wrapText="1"/>
    </xf>
    <xf numFmtId="166" fontId="5" fillId="0" borderId="19" xfId="4" applyNumberFormat="1" applyFont="1" applyFill="1" applyBorder="1" applyAlignment="1">
      <alignment horizontal="center" vertical="center" wrapText="1"/>
    </xf>
    <xf numFmtId="0" fontId="3" fillId="0" borderId="21" xfId="2" applyNumberFormat="1" applyFont="1" applyFill="1" applyBorder="1" applyAlignment="1">
      <alignment horizontal="center" vertical="center" wrapText="1"/>
    </xf>
    <xf numFmtId="0" fontId="3" fillId="0" borderId="4" xfId="2" applyNumberFormat="1" applyFont="1" applyFill="1" applyBorder="1" applyAlignment="1">
      <alignment horizontal="left" vertical="center" wrapText="1"/>
    </xf>
    <xf numFmtId="0" fontId="3" fillId="0" borderId="4" xfId="2" applyNumberFormat="1" applyFont="1" applyFill="1" applyBorder="1" applyAlignment="1">
      <alignment horizontal="center" vertical="center" wrapText="1"/>
    </xf>
    <xf numFmtId="0" fontId="3" fillId="0" borderId="22" xfId="2" applyNumberFormat="1" applyFont="1" applyFill="1" applyBorder="1" applyAlignment="1">
      <alignment vertical="center" wrapText="1"/>
    </xf>
    <xf numFmtId="0" fontId="3" fillId="0" borderId="21" xfId="2" applyNumberFormat="1" applyFont="1" applyFill="1" applyBorder="1" applyAlignment="1">
      <alignment vertical="center" wrapText="1"/>
    </xf>
    <xf numFmtId="166" fontId="5" fillId="0" borderId="21" xfId="4" applyNumberFormat="1" applyFont="1" applyBorder="1" applyAlignment="1">
      <alignment horizontal="right" vertical="center"/>
    </xf>
    <xf numFmtId="166" fontId="5" fillId="0" borderId="4" xfId="4" applyNumberFormat="1" applyFont="1" applyBorder="1" applyAlignment="1">
      <alignment horizontal="right" vertical="center"/>
    </xf>
    <xf numFmtId="166" fontId="5" fillId="0" borderId="23" xfId="4" applyNumberFormat="1" applyFont="1" applyBorder="1" applyAlignment="1">
      <alignment horizontal="right" vertical="center"/>
    </xf>
    <xf numFmtId="166" fontId="3" fillId="0" borderId="4" xfId="4" applyNumberFormat="1" applyFont="1" applyBorder="1" applyAlignment="1">
      <alignment horizontal="right" vertical="center"/>
    </xf>
    <xf numFmtId="164" fontId="3" fillId="0" borderId="4" xfId="3" applyNumberFormat="1" applyFont="1" applyBorder="1" applyAlignment="1">
      <alignment horizontal="right" vertical="center"/>
    </xf>
    <xf numFmtId="0" fontId="3" fillId="0" borderId="24" xfId="2" applyNumberFormat="1" applyFont="1" applyFill="1" applyBorder="1" applyAlignment="1">
      <alignment horizontal="center" vertical="center" wrapText="1"/>
    </xf>
    <xf numFmtId="0" fontId="3" fillId="0" borderId="24" xfId="2" applyNumberFormat="1" applyFont="1" applyFill="1" applyBorder="1" applyAlignment="1">
      <alignment horizontal="left" vertical="center" wrapText="1"/>
    </xf>
    <xf numFmtId="0" fontId="3" fillId="0" borderId="25" xfId="2" applyNumberFormat="1" applyFont="1" applyFill="1" applyBorder="1" applyAlignment="1">
      <alignment horizontal="left" vertical="center" wrapText="1"/>
    </xf>
    <xf numFmtId="166" fontId="5" fillId="0" borderId="24" xfId="4" applyNumberFormat="1" applyFont="1" applyBorder="1" applyAlignment="1">
      <alignment horizontal="right" vertical="center"/>
    </xf>
    <xf numFmtId="166" fontId="5" fillId="0" borderId="25" xfId="4" applyNumberFormat="1" applyFont="1" applyBorder="1" applyAlignment="1">
      <alignment horizontal="right" vertical="center"/>
    </xf>
    <xf numFmtId="166" fontId="3" fillId="0" borderId="24" xfId="4" applyNumberFormat="1" applyFont="1" applyBorder="1" applyAlignment="1">
      <alignment horizontal="right" vertical="center"/>
    </xf>
    <xf numFmtId="164" fontId="3" fillId="0" borderId="24" xfId="3" applyNumberFormat="1" applyFont="1" applyBorder="1" applyAlignment="1">
      <alignment horizontal="right" vertical="center"/>
    </xf>
    <xf numFmtId="0" fontId="5" fillId="0" borderId="26" xfId="2" applyFont="1" applyFill="1" applyBorder="1" applyAlignment="1">
      <alignment horizontal="center" vertical="center" wrapText="1"/>
    </xf>
    <xf numFmtId="166" fontId="5" fillId="0" borderId="27" xfId="4" applyNumberFormat="1" applyFont="1" applyFill="1" applyBorder="1" applyAlignment="1">
      <alignment horizontal="center" vertical="center" wrapText="1"/>
    </xf>
    <xf numFmtId="166" fontId="3" fillId="0" borderId="27" xfId="4" applyNumberFormat="1" applyFont="1" applyFill="1" applyBorder="1" applyAlignment="1">
      <alignment horizontal="right" vertical="center" wrapText="1"/>
    </xf>
    <xf numFmtId="164" fontId="3" fillId="0" borderId="27" xfId="3" applyNumberFormat="1" applyFont="1" applyBorder="1" applyAlignment="1">
      <alignment horizontal="right" vertical="center"/>
    </xf>
    <xf numFmtId="0" fontId="4" fillId="0" borderId="0" xfId="0" applyFont="1" applyBorder="1"/>
    <xf numFmtId="0" fontId="0" fillId="0" borderId="0" xfId="0" applyAlignment="1">
      <alignment horizontal="right" vertical="center"/>
    </xf>
    <xf numFmtId="0" fontId="0" fillId="0" borderId="0" xfId="0" applyAlignment="1">
      <alignment vertical="center"/>
    </xf>
    <xf numFmtId="0" fontId="0" fillId="0" borderId="0" xfId="0" applyAlignment="1">
      <alignment horizontal="right"/>
    </xf>
  </cellXfs>
  <cellStyles count="5">
    <cellStyle name="Normal" xfId="0" builtinId="0"/>
    <cellStyle name="Normal 2 8" xfId="2"/>
    <cellStyle name="Porcentagem 11" xfId="1"/>
    <cellStyle name="Porcentagem 2" xfId="3"/>
    <cellStyle name="Vírgula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23/Relat&#243;rio%20Final%20-%20Publica&#231;&#245;es/ok%20Anexo%20II%20-%20Transparencia%20Mensal%202023%20-%20SJS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  <sheetName val="Fev"/>
      <sheetName val="Mar"/>
      <sheetName val="Abr"/>
      <sheetName val="Mai"/>
      <sheetName val="Jun"/>
      <sheetName val="Jul"/>
      <sheetName val="Jul_"/>
      <sheetName val="Ago"/>
      <sheetName val="Set"/>
      <sheetName val="Out"/>
      <sheetName val="Nov"/>
      <sheetName val="Dez"/>
      <sheetName val="Access-Jan"/>
      <sheetName val="Access-Fev"/>
      <sheetName val="Access-Mar"/>
      <sheetName val="Access-Abr"/>
      <sheetName val="Access-Mai"/>
      <sheetName val="Access-Jun"/>
      <sheetName val="Access-Jul"/>
      <sheetName val="Access-Jul_"/>
      <sheetName val="Access-Ago"/>
      <sheetName val="Access-Set"/>
      <sheetName val="Access-Out"/>
      <sheetName val="Access-Nov"/>
      <sheetName val="Access-De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10">
          <cell r="A10" t="str">
            <v>11101</v>
          </cell>
          <cell r="B10" t="str">
            <v>SUPERIOR TRIBUNAL DE JUSTICA</v>
          </cell>
          <cell r="C10" t="str">
            <v>02</v>
          </cell>
          <cell r="D10" t="str">
            <v>128</v>
          </cell>
          <cell r="E10" t="str">
            <v>0033</v>
          </cell>
          <cell r="F10" t="str">
            <v>PROGRAMA DE GESTAO E MANUTENCAO DO PODER JUDICIARIO</v>
          </cell>
          <cell r="G10" t="str">
            <v>20G2</v>
          </cell>
          <cell r="H10" t="str">
            <v>FORMACAO E APERFEICOAMENTO DE MAGISTRADOS</v>
          </cell>
          <cell r="I10" t="str">
            <v>1</v>
          </cell>
          <cell r="J10" t="str">
            <v>1000</v>
          </cell>
          <cell r="K10" t="str">
            <v>RECURSOS LIVRES DA UNIAO</v>
          </cell>
          <cell r="L10" t="str">
            <v>3</v>
          </cell>
          <cell r="O10">
            <v>5720</v>
          </cell>
        </row>
        <row r="11">
          <cell r="A11" t="str">
            <v>12101</v>
          </cell>
          <cell r="B11" t="str">
            <v>JUSTICA FEDERAL DE PRIMEIRO GRAU</v>
          </cell>
          <cell r="C11" t="str">
            <v>02</v>
          </cell>
          <cell r="D11" t="str">
            <v>061</v>
          </cell>
          <cell r="E11" t="str">
            <v>0033</v>
          </cell>
          <cell r="F11" t="str">
            <v>PROGRAMA DE GESTAO E MANUTENCAO DO PODER JUDICIARIO</v>
          </cell>
          <cell r="G11" t="str">
            <v>4224</v>
          </cell>
          <cell r="H11" t="str">
            <v>ASSISTENCIA JURIDICA A PESSOAS CARENTES</v>
          </cell>
          <cell r="I11" t="str">
            <v>1</v>
          </cell>
          <cell r="J11" t="str">
            <v>1000</v>
          </cell>
          <cell r="K11" t="str">
            <v>RECURSOS LIVRES DA UNIAO</v>
          </cell>
          <cell r="L11" t="str">
            <v>3</v>
          </cell>
          <cell r="M11">
            <v>2050226</v>
          </cell>
          <cell r="Q11">
            <v>2035218.8</v>
          </cell>
          <cell r="R11">
            <v>2031007.17</v>
          </cell>
          <cell r="S11">
            <v>1894560.25</v>
          </cell>
        </row>
        <row r="12">
          <cell r="A12" t="str">
            <v>12101</v>
          </cell>
          <cell r="B12" t="str">
            <v>JUSTICA FEDERAL DE PRIMEIRO GRAU</v>
          </cell>
          <cell r="C12" t="str">
            <v>02</v>
          </cell>
          <cell r="D12" t="str">
            <v>061</v>
          </cell>
          <cell r="E12" t="str">
            <v>0033</v>
          </cell>
          <cell r="F12" t="str">
            <v>PROGRAMA DE GESTAO E MANUTENCAO DO PODER JUDICIARIO</v>
          </cell>
          <cell r="G12" t="str">
            <v>4257</v>
          </cell>
          <cell r="H12" t="str">
            <v>JULGAMENTO DE CAUSAS NA JUSTICA FEDERAL</v>
          </cell>
          <cell r="I12" t="str">
            <v>1</v>
          </cell>
          <cell r="J12" t="str">
            <v>1000</v>
          </cell>
          <cell r="K12" t="str">
            <v>RECURSOS LIVRES DA UNIAO</v>
          </cell>
          <cell r="L12" t="str">
            <v>4</v>
          </cell>
          <cell r="M12">
            <v>44090385</v>
          </cell>
          <cell r="Q12">
            <v>13676072.199999999</v>
          </cell>
          <cell r="R12">
            <v>5360333.92</v>
          </cell>
          <cell r="S12">
            <v>5360333.92</v>
          </cell>
        </row>
        <row r="13">
          <cell r="A13" t="str">
            <v>12101</v>
          </cell>
          <cell r="B13" t="str">
            <v>JUSTICA FEDERAL DE PRIMEIRO GRAU</v>
          </cell>
          <cell r="C13" t="str">
            <v>02</v>
          </cell>
          <cell r="D13" t="str">
            <v>061</v>
          </cell>
          <cell r="E13" t="str">
            <v>0033</v>
          </cell>
          <cell r="F13" t="str">
            <v>PROGRAMA DE GESTAO E MANUTENCAO DO PODER JUDICIARIO</v>
          </cell>
          <cell r="G13" t="str">
            <v>4257</v>
          </cell>
          <cell r="H13" t="str">
            <v>JULGAMENTO DE CAUSAS NA JUSTICA FEDERAL</v>
          </cell>
          <cell r="I13" t="str">
            <v>1</v>
          </cell>
          <cell r="J13" t="str">
            <v>1000</v>
          </cell>
          <cell r="K13" t="str">
            <v>RECURSOS LIVRES DA UNIAO</v>
          </cell>
          <cell r="L13" t="str">
            <v>3</v>
          </cell>
          <cell r="M13">
            <v>152714993</v>
          </cell>
          <cell r="N13">
            <v>20000</v>
          </cell>
          <cell r="P13">
            <v>168674.19</v>
          </cell>
          <cell r="Q13">
            <v>139236964.97</v>
          </cell>
          <cell r="R13">
            <v>60532123.140000001</v>
          </cell>
          <cell r="S13">
            <v>54541208.450000003</v>
          </cell>
        </row>
        <row r="14">
          <cell r="A14" t="str">
            <v>12101</v>
          </cell>
          <cell r="B14" t="str">
            <v>JUSTICA FEDERAL DE PRIMEIRO GRAU</v>
          </cell>
          <cell r="C14" t="str">
            <v>02</v>
          </cell>
          <cell r="D14" t="str">
            <v>061</v>
          </cell>
          <cell r="E14" t="str">
            <v>0033</v>
          </cell>
          <cell r="F14" t="str">
            <v>PROGRAMA DE GESTAO E MANUTENCAO DO PODER JUDICIARIO</v>
          </cell>
          <cell r="G14" t="str">
            <v>4257</v>
          </cell>
          <cell r="H14" t="str">
            <v>JULGAMENTO DE CAUSAS NA JUSTICA FEDERAL</v>
          </cell>
          <cell r="I14" t="str">
            <v>1</v>
          </cell>
          <cell r="J14" t="str">
            <v>1027</v>
          </cell>
          <cell r="K14" t="str">
            <v>SERV.AFETOS AS ATIVID.ESPECIFICAS DA JUSTICA</v>
          </cell>
          <cell r="L14" t="str">
            <v>3</v>
          </cell>
          <cell r="M14">
            <v>18123836</v>
          </cell>
          <cell r="Q14">
            <v>17038999.27</v>
          </cell>
          <cell r="R14">
            <v>6794341.7400000002</v>
          </cell>
          <cell r="S14">
            <v>6570742.4800000004</v>
          </cell>
        </row>
        <row r="15">
          <cell r="A15" t="str">
            <v>12101</v>
          </cell>
          <cell r="B15" t="str">
            <v>JUSTICA FEDERAL DE PRIMEIRO GRAU</v>
          </cell>
          <cell r="C15" t="str">
            <v>02</v>
          </cell>
          <cell r="D15" t="str">
            <v>122</v>
          </cell>
          <cell r="E15" t="str">
            <v>0033</v>
          </cell>
          <cell r="F15" t="str">
            <v>PROGRAMA DE GESTAO E MANUTENCAO DO PODER JUDICIARIO</v>
          </cell>
          <cell r="G15" t="str">
            <v>20TP</v>
          </cell>
          <cell r="H15" t="str">
            <v>ATIVOS CIVIS DA UNIAO</v>
          </cell>
          <cell r="I15" t="str">
            <v>1</v>
          </cell>
          <cell r="J15" t="str">
            <v>1000</v>
          </cell>
          <cell r="K15" t="str">
            <v>RECURSOS LIVRES DA UNIAO</v>
          </cell>
          <cell r="L15" t="str">
            <v>1</v>
          </cell>
          <cell r="M15">
            <v>652890992.39999998</v>
          </cell>
          <cell r="Q15">
            <v>652890992.39999998</v>
          </cell>
          <cell r="R15">
            <v>652803232.16999996</v>
          </cell>
          <cell r="S15">
            <v>630849464.23000002</v>
          </cell>
        </row>
        <row r="16">
          <cell r="A16" t="str">
            <v>12101</v>
          </cell>
          <cell r="B16" t="str">
            <v>JUSTICA FEDERAL DE PRIMEIRO GRAU</v>
          </cell>
          <cell r="C16" t="str">
            <v>02</v>
          </cell>
          <cell r="D16" t="str">
            <v>122</v>
          </cell>
          <cell r="E16" t="str">
            <v>0033</v>
          </cell>
          <cell r="F16" t="str">
            <v>PROGRAMA DE GESTAO E MANUTENCAO DO PODER JUDICIARIO</v>
          </cell>
          <cell r="G16" t="str">
            <v>216H</v>
          </cell>
          <cell r="H16" t="str">
            <v>AJUDA DE CUSTO PARA MORADIA OU AUXILIO-MORADIA A AGENTES PUB</v>
          </cell>
          <cell r="I16" t="str">
            <v>1</v>
          </cell>
          <cell r="J16" t="str">
            <v>1000</v>
          </cell>
          <cell r="K16" t="str">
            <v>RECURSOS LIVRES DA UNIAO</v>
          </cell>
          <cell r="L16" t="str">
            <v>3</v>
          </cell>
          <cell r="M16">
            <v>198000</v>
          </cell>
          <cell r="Q16">
            <v>138000</v>
          </cell>
          <cell r="R16">
            <v>38494.699999999997</v>
          </cell>
          <cell r="S16">
            <v>38494.699999999997</v>
          </cell>
        </row>
        <row r="17">
          <cell r="A17" t="str">
            <v>12101</v>
          </cell>
          <cell r="B17" t="str">
            <v>JUSTICA FEDERAL DE PRIMEIRO GRAU</v>
          </cell>
          <cell r="C17" t="str">
            <v>02</v>
          </cell>
          <cell r="D17" t="str">
            <v>122</v>
          </cell>
          <cell r="E17" t="str">
            <v>0033</v>
          </cell>
          <cell r="F17" t="str">
            <v>PROGRAMA DE GESTAO E MANUTENCAO DO PODER JUDICIARIO</v>
          </cell>
          <cell r="G17" t="str">
            <v>219Z</v>
          </cell>
          <cell r="H17" t="str">
            <v>CONSERVACAO E RECUPERACAO DE ATIVOS DE INFRAESTRUTURA DA UNI</v>
          </cell>
          <cell r="I17" t="str">
            <v>1</v>
          </cell>
          <cell r="J17" t="str">
            <v>1000</v>
          </cell>
          <cell r="K17" t="str">
            <v>RECURSOS LIVRES DA UNIAO</v>
          </cell>
          <cell r="L17" t="str">
            <v>4</v>
          </cell>
          <cell r="M17">
            <v>16467585</v>
          </cell>
          <cell r="Q17">
            <v>2896276.19</v>
          </cell>
          <cell r="R17">
            <v>126319.7</v>
          </cell>
        </row>
        <row r="18">
          <cell r="A18" t="str">
            <v>12101</v>
          </cell>
          <cell r="B18" t="str">
            <v>JUSTICA FEDERAL DE PRIMEIRO GRAU</v>
          </cell>
          <cell r="C18" t="str">
            <v>02</v>
          </cell>
          <cell r="D18" t="str">
            <v>331</v>
          </cell>
          <cell r="E18" t="str">
            <v>0033</v>
          </cell>
          <cell r="F18" t="str">
            <v>PROGRAMA DE GESTAO E MANUTENCAO DO PODER JUDICIARIO</v>
          </cell>
          <cell r="G18" t="str">
            <v>2004</v>
          </cell>
          <cell r="H18" t="str">
            <v>ASSISTENCIA MEDICA E ODONTOLOGICA AOS SERVIDORES CIVIS, EMPR</v>
          </cell>
          <cell r="I18" t="str">
            <v>2</v>
          </cell>
          <cell r="J18" t="str">
            <v>1000</v>
          </cell>
          <cell r="K18" t="str">
            <v>RECURSOS LIVRES DA UNIAO</v>
          </cell>
          <cell r="L18" t="str">
            <v>3</v>
          </cell>
          <cell r="M18">
            <v>65516040</v>
          </cell>
          <cell r="Q18">
            <v>64832039.880000003</v>
          </cell>
          <cell r="R18">
            <v>41202763</v>
          </cell>
          <cell r="S18">
            <v>32848295.210000001</v>
          </cell>
        </row>
        <row r="19">
          <cell r="A19" t="str">
            <v>12101</v>
          </cell>
          <cell r="B19" t="str">
            <v>JUSTICA FEDERAL DE PRIMEIRO GRAU</v>
          </cell>
          <cell r="C19" t="str">
            <v>02</v>
          </cell>
          <cell r="D19" t="str">
            <v>331</v>
          </cell>
          <cell r="E19" t="str">
            <v>0033</v>
          </cell>
          <cell r="F19" t="str">
            <v>PROGRAMA DE GESTAO E MANUTENCAO DO PODER JUDICIARIO</v>
          </cell>
          <cell r="G19" t="str">
            <v>212B</v>
          </cell>
          <cell r="H19" t="str">
            <v>BENEFICIOS OBRIGATORIOS AOS SERVIDORES CIVIS, EMPREGADOS, MI</v>
          </cell>
          <cell r="I19" t="str">
            <v>1</v>
          </cell>
          <cell r="J19" t="str">
            <v>1000</v>
          </cell>
          <cell r="K19" t="str">
            <v>RECURSOS LIVRES DA UNIAO</v>
          </cell>
          <cell r="L19" t="str">
            <v>3</v>
          </cell>
          <cell r="M19">
            <v>70479345.739999995</v>
          </cell>
          <cell r="Q19">
            <v>70479345.739999995</v>
          </cell>
          <cell r="R19">
            <v>40165046.280000001</v>
          </cell>
          <cell r="S19">
            <v>40165046.280000001</v>
          </cell>
        </row>
        <row r="20">
          <cell r="A20" t="str">
            <v>12101</v>
          </cell>
          <cell r="B20" t="str">
            <v>JUSTICA FEDERAL DE PRIMEIRO GRAU</v>
          </cell>
          <cell r="C20" t="str">
            <v>02</v>
          </cell>
          <cell r="D20" t="str">
            <v>846</v>
          </cell>
          <cell r="E20" t="str">
            <v>0033</v>
          </cell>
          <cell r="F20" t="str">
            <v>PROGRAMA DE GESTAO E MANUTENCAO DO PODER JUDICIARIO</v>
          </cell>
          <cell r="G20" t="str">
            <v>09HB</v>
          </cell>
          <cell r="H20" t="str">
            <v>CONTRIBUICAO DA UNIAO, DE SUAS AUTARQUIAS E FUNDACOES PARA O</v>
          </cell>
          <cell r="I20" t="str">
            <v>1</v>
          </cell>
          <cell r="J20" t="str">
            <v>1000</v>
          </cell>
          <cell r="K20" t="str">
            <v>RECURSOS LIVRES DA UNIAO</v>
          </cell>
          <cell r="L20" t="str">
            <v>1</v>
          </cell>
          <cell r="M20">
            <v>121795963.31999999</v>
          </cell>
          <cell r="Q20">
            <v>121795963.31999999</v>
          </cell>
          <cell r="R20">
            <v>121795963.31999999</v>
          </cell>
          <cell r="S20">
            <v>121790360.02</v>
          </cell>
        </row>
        <row r="21">
          <cell r="A21" t="str">
            <v>12101</v>
          </cell>
          <cell r="B21" t="str">
            <v>JUSTICA FEDERAL DE PRIMEIRO GRAU</v>
          </cell>
          <cell r="C21" t="str">
            <v>09</v>
          </cell>
          <cell r="D21" t="str">
            <v>272</v>
          </cell>
          <cell r="E21" t="str">
            <v>0033</v>
          </cell>
          <cell r="F21" t="str">
            <v>PROGRAMA DE GESTAO E MANUTENCAO DO PODER JUDICIARIO</v>
          </cell>
          <cell r="G21" t="str">
            <v>0181</v>
          </cell>
          <cell r="H21" t="str">
            <v>APOSENTADORIAS E PENSOES CIVIS DA UNIAO</v>
          </cell>
          <cell r="I21" t="str">
            <v>2</v>
          </cell>
          <cell r="J21" t="str">
            <v>1056</v>
          </cell>
          <cell r="K21" t="str">
            <v>BENEFICIOS DO RPPS DA UNIAO</v>
          </cell>
          <cell r="L21" t="str">
            <v>1</v>
          </cell>
          <cell r="M21">
            <v>173765486.12</v>
          </cell>
          <cell r="Q21">
            <v>173765486.12</v>
          </cell>
          <cell r="R21">
            <v>173742056.75</v>
          </cell>
          <cell r="S21">
            <v>167896886.44999999</v>
          </cell>
        </row>
        <row r="22">
          <cell r="A22" t="str">
            <v>12101</v>
          </cell>
          <cell r="B22" t="str">
            <v>JUSTICA FEDERAL DE PRIMEIRO GRAU</v>
          </cell>
          <cell r="C22" t="str">
            <v>28</v>
          </cell>
          <cell r="D22" t="str">
            <v>846</v>
          </cell>
          <cell r="E22" t="str">
            <v>0909</v>
          </cell>
          <cell r="F22" t="str">
            <v>OPERACOES ESPECIAIS: OUTROS ENCARGOS ESPECIAIS</v>
          </cell>
          <cell r="G22" t="str">
            <v>00S6</v>
          </cell>
          <cell r="H22" t="str">
            <v>BENEFICIO ESPECIAL E DEMAIS COMPLEMENTACOES DE APOSENTADORIA</v>
          </cell>
          <cell r="I22" t="str">
            <v>1</v>
          </cell>
          <cell r="J22" t="str">
            <v>1000</v>
          </cell>
          <cell r="K22" t="str">
            <v>RECURSOS LIVRES DA UNIAO</v>
          </cell>
          <cell r="L22" t="str">
            <v>1</v>
          </cell>
          <cell r="M22">
            <v>279901.87</v>
          </cell>
          <cell r="Q22">
            <v>279901.87</v>
          </cell>
          <cell r="R22">
            <v>279901.87</v>
          </cell>
          <cell r="S22">
            <v>279901.87</v>
          </cell>
        </row>
        <row r="23">
          <cell r="A23" t="str">
            <v>12104</v>
          </cell>
          <cell r="B23" t="str">
            <v>TRIBUNAL REGIONAL FEDERAL DA 3A. REGIAO</v>
          </cell>
          <cell r="C23" t="str">
            <v>02</v>
          </cell>
          <cell r="D23" t="str">
            <v>061</v>
          </cell>
          <cell r="E23" t="str">
            <v>0033</v>
          </cell>
          <cell r="F23" t="str">
            <v>PROGRAMA DE GESTAO E MANUTENCAO DO PODER JUDICIARIO</v>
          </cell>
          <cell r="G23" t="str">
            <v>4257</v>
          </cell>
          <cell r="H23" t="str">
            <v>JULGAMENTO DE CAUSAS NA JUSTICA FEDERAL</v>
          </cell>
          <cell r="I23" t="str">
            <v>1</v>
          </cell>
          <cell r="J23" t="str">
            <v>1000</v>
          </cell>
          <cell r="K23" t="str">
            <v>RECURSOS LIVRES DA UNIAO</v>
          </cell>
          <cell r="L23" t="str">
            <v>3</v>
          </cell>
          <cell r="M23">
            <v>46685.79</v>
          </cell>
          <cell r="Q23">
            <v>46626.79</v>
          </cell>
          <cell r="R23">
            <v>33314.239999999998</v>
          </cell>
          <cell r="S23">
            <v>33314.239999999998</v>
          </cell>
        </row>
        <row r="24">
          <cell r="A24" t="str">
            <v>33201</v>
          </cell>
          <cell r="B24" t="str">
            <v>INSTITUTO NACIONAL DO SEGURO SOCIAL</v>
          </cell>
          <cell r="C24" t="str">
            <v>28</v>
          </cell>
          <cell r="D24" t="str">
            <v>846</v>
          </cell>
          <cell r="E24" t="str">
            <v>0901</v>
          </cell>
          <cell r="F24" t="str">
            <v>OPERACOES ESPECIAIS: CUMPRIMENTO DE SENTENCAS JUDICIAIS</v>
          </cell>
          <cell r="G24" t="str">
            <v>00SA</v>
          </cell>
          <cell r="H24" t="str">
            <v>PAGAMENTO DE HONORARIOS PERICIAIS NAS ACOES EM QUE O INSS FI</v>
          </cell>
          <cell r="I24" t="str">
            <v>2</v>
          </cell>
          <cell r="J24" t="str">
            <v>1000</v>
          </cell>
          <cell r="K24" t="str">
            <v>RECURSOS LIVRES DA UNIAO</v>
          </cell>
          <cell r="L24" t="str">
            <v>3</v>
          </cell>
          <cell r="M24">
            <v>18986986</v>
          </cell>
          <cell r="Q24">
            <v>18836141.600000001</v>
          </cell>
          <cell r="R24">
            <v>18826419.559999999</v>
          </cell>
          <cell r="S24">
            <v>17556647.030000001</v>
          </cell>
        </row>
        <row r="25">
          <cell r="A25" t="str">
            <v>34101</v>
          </cell>
          <cell r="B25" t="str">
            <v>MINISTERIO PUBLICO FEDERAL</v>
          </cell>
          <cell r="C25" t="str">
            <v>03</v>
          </cell>
          <cell r="D25" t="str">
            <v>062</v>
          </cell>
          <cell r="E25" t="str">
            <v>0031</v>
          </cell>
          <cell r="F25" t="str">
            <v>PROGRAMA DE GESTAO E MANUTENCAO DO MINISTERIO PUBLICO</v>
          </cell>
          <cell r="G25" t="str">
            <v>4264</v>
          </cell>
          <cell r="H25" t="str">
            <v>DEFESA DO INTERESSE PUBLICO NO PROCESSO JUDICIARIO - MINISTE</v>
          </cell>
          <cell r="I25" t="str">
            <v>1</v>
          </cell>
          <cell r="J25" t="str">
            <v>1000</v>
          </cell>
          <cell r="K25" t="str">
            <v>RECURSOS LIVRES DA UNIAO</v>
          </cell>
          <cell r="L25" t="str">
            <v>3</v>
          </cell>
          <cell r="O25">
            <v>12596.57</v>
          </cell>
        </row>
        <row r="26">
          <cell r="A26" t="str">
            <v>40201</v>
          </cell>
          <cell r="B26" t="str">
            <v>INSTITUTO NACIONAL DO SEGURO SOCIAL - INSS</v>
          </cell>
          <cell r="C26" t="str">
            <v>28</v>
          </cell>
          <cell r="D26" t="str">
            <v>846</v>
          </cell>
          <cell r="E26" t="str">
            <v>0901</v>
          </cell>
          <cell r="F26" t="str">
            <v>OPERACOES ESPECIAIS: CUMPRIMENTO DE SENTENCAS JUDICIAIS</v>
          </cell>
          <cell r="G26" t="str">
            <v>00SA</v>
          </cell>
          <cell r="H26" t="str">
            <v>PAGAMENTO DE HONORARIOS PERICIAIS NAS ACOES EM QUE O INSS FI</v>
          </cell>
          <cell r="I26" t="str">
            <v>2</v>
          </cell>
          <cell r="J26" t="str">
            <v>1000</v>
          </cell>
          <cell r="K26" t="str">
            <v>RECURSOS LIVRES DA UNIAO</v>
          </cell>
          <cell r="L26" t="str">
            <v>3</v>
          </cell>
          <cell r="M26">
            <v>0</v>
          </cell>
          <cell r="Q26">
            <v>0</v>
          </cell>
          <cell r="R26">
            <v>0</v>
          </cell>
          <cell r="S26">
            <v>0</v>
          </cell>
        </row>
        <row r="27">
          <cell r="A27" t="str">
            <v>63101</v>
          </cell>
          <cell r="B27" t="str">
            <v>ADVOCACIA-GERAL DA UNIAO - AGU</v>
          </cell>
          <cell r="C27" t="str">
            <v>03</v>
          </cell>
          <cell r="D27" t="str">
            <v>092</v>
          </cell>
          <cell r="E27" t="str">
            <v>4005</v>
          </cell>
          <cell r="F27" t="str">
            <v>PROTECAO JURIDICA DA UNIAO</v>
          </cell>
          <cell r="G27" t="str">
            <v>2674</v>
          </cell>
          <cell r="H27" t="str">
            <v>REPRESENTACAO JUDICIAL E EXTRAJUDICIAL DA UNIAO E SUAS AUTAR</v>
          </cell>
          <cell r="I27" t="str">
            <v>1</v>
          </cell>
          <cell r="J27" t="str">
            <v>1000</v>
          </cell>
          <cell r="K27" t="str">
            <v>RECURSOS LIVRES DA UNIAO</v>
          </cell>
          <cell r="L27" t="str">
            <v>3</v>
          </cell>
          <cell r="O27">
            <v>62206.16</v>
          </cell>
          <cell r="Q27">
            <v>53632.52</v>
          </cell>
          <cell r="R27">
            <v>49886.81</v>
          </cell>
          <cell r="S27">
            <v>49886.81</v>
          </cell>
        </row>
      </sheetData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5"/>
  <sheetViews>
    <sheetView showGridLines="0" tabSelected="1" view="pageBreakPreview" zoomScaleNormal="85" zoomScaleSheetLayoutView="100" workbookViewId="0">
      <selection activeCell="A9" sqref="A9"/>
    </sheetView>
  </sheetViews>
  <sheetFormatPr defaultRowHeight="25.5" customHeight="1" x14ac:dyDescent="0.2"/>
  <cols>
    <col min="1" max="1" width="17.7109375" customWidth="1"/>
    <col min="2" max="2" width="35.7109375" customWidth="1"/>
    <col min="3" max="4" width="15.7109375" customWidth="1"/>
    <col min="5" max="6" width="55.7109375" customWidth="1"/>
    <col min="7" max="8" width="8.7109375" customWidth="1"/>
    <col min="9" max="9" width="35.7109375" customWidth="1"/>
    <col min="10" max="10" width="8.7109375" customWidth="1"/>
    <col min="11" max="19" width="16.7109375" customWidth="1"/>
    <col min="20" max="20" width="8.7109375" customWidth="1"/>
    <col min="21" max="21" width="16.7109375" customWidth="1"/>
    <col min="22" max="22" width="8.7109375" customWidth="1"/>
    <col min="23" max="23" width="16.7109375" customWidth="1"/>
    <col min="24" max="24" width="8.7109375" customWidth="1"/>
  </cols>
  <sheetData>
    <row r="1" spans="1:24" ht="12.75" x14ac:dyDescent="0.2">
      <c r="A1" s="1" t="s">
        <v>0</v>
      </c>
      <c r="B1" s="1"/>
      <c r="C1" s="1"/>
      <c r="D1" s="1"/>
      <c r="E1" s="2"/>
      <c r="F1" s="2"/>
      <c r="G1" s="2"/>
      <c r="H1" s="3"/>
      <c r="I1" s="3"/>
      <c r="J1" s="3"/>
      <c r="K1" s="2"/>
      <c r="L1" s="2"/>
      <c r="M1" s="2"/>
      <c r="N1" s="2"/>
      <c r="O1" s="2"/>
      <c r="P1" s="2"/>
      <c r="Q1" s="2"/>
      <c r="R1" s="2"/>
      <c r="S1" s="2"/>
      <c r="T1" s="2"/>
      <c r="U1" s="4"/>
      <c r="V1" s="2"/>
      <c r="W1" s="4"/>
      <c r="X1" s="2"/>
    </row>
    <row r="2" spans="1:24" ht="12.75" x14ac:dyDescent="0.2">
      <c r="A2" s="1" t="s">
        <v>1</v>
      </c>
      <c r="B2" s="1" t="s">
        <v>2</v>
      </c>
      <c r="C2" s="1"/>
      <c r="D2" s="1"/>
      <c r="E2" s="2"/>
      <c r="F2" s="2"/>
      <c r="G2" s="2"/>
      <c r="H2" s="3"/>
      <c r="I2" s="3"/>
      <c r="J2" s="3"/>
      <c r="K2" s="2"/>
      <c r="L2" s="2"/>
      <c r="M2" s="2"/>
      <c r="N2" s="2"/>
      <c r="O2" s="2"/>
      <c r="P2" s="2"/>
      <c r="Q2" s="2"/>
      <c r="R2" s="2"/>
      <c r="S2" s="2"/>
      <c r="T2" s="2"/>
      <c r="U2" s="4"/>
      <c r="V2" s="2"/>
      <c r="W2" s="4"/>
      <c r="X2" s="2"/>
    </row>
    <row r="3" spans="1:24" ht="12.75" x14ac:dyDescent="0.2">
      <c r="A3" s="1" t="s">
        <v>3</v>
      </c>
      <c r="B3" s="5" t="s">
        <v>4</v>
      </c>
      <c r="C3" s="5"/>
      <c r="D3" s="5"/>
      <c r="E3" s="2"/>
      <c r="F3" s="2"/>
      <c r="G3" s="2"/>
      <c r="H3" s="3"/>
      <c r="I3" s="3"/>
      <c r="J3" s="3"/>
      <c r="K3" s="2"/>
      <c r="L3" s="2"/>
      <c r="M3" s="2"/>
      <c r="N3" s="2"/>
      <c r="O3" s="2"/>
      <c r="P3" s="2"/>
      <c r="Q3" s="2"/>
      <c r="R3" s="2"/>
      <c r="S3" s="2"/>
      <c r="T3" s="2"/>
      <c r="U3" s="4"/>
      <c r="V3" s="2"/>
      <c r="W3" s="4"/>
      <c r="X3" s="2"/>
    </row>
    <row r="4" spans="1:24" ht="12.75" x14ac:dyDescent="0.2">
      <c r="A4" s="6" t="s">
        <v>5</v>
      </c>
      <c r="B4" s="7">
        <v>45108</v>
      </c>
      <c r="C4" s="8"/>
      <c r="D4" s="6"/>
      <c r="E4" s="2"/>
      <c r="F4" s="2"/>
      <c r="G4" s="2"/>
      <c r="H4" s="3"/>
      <c r="I4" s="3"/>
      <c r="J4" s="3"/>
      <c r="K4" s="2"/>
      <c r="L4" s="2"/>
      <c r="M4" s="2"/>
      <c r="N4" s="2"/>
      <c r="O4" s="2"/>
      <c r="P4" s="2"/>
      <c r="Q4" s="2"/>
      <c r="R4" s="2"/>
      <c r="S4" s="2"/>
      <c r="T4" s="2"/>
      <c r="U4" s="4"/>
      <c r="V4" s="2"/>
      <c r="W4" s="4"/>
      <c r="X4" s="2"/>
    </row>
    <row r="5" spans="1:24" s="10" customFormat="1" ht="12.75" x14ac:dyDescent="0.2">
      <c r="A5" s="9" t="s">
        <v>6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r="6" spans="1:24" s="10" customFormat="1" ht="13.5" thickBot="1" x14ac:dyDescent="0.25">
      <c r="A6" s="11"/>
      <c r="B6" s="11"/>
      <c r="C6" s="11"/>
      <c r="D6" s="11"/>
      <c r="E6" s="11"/>
      <c r="F6" s="11"/>
      <c r="G6" s="11"/>
      <c r="H6" s="12"/>
      <c r="I6" s="12"/>
      <c r="J6" s="12"/>
      <c r="K6" s="11"/>
      <c r="L6" s="11"/>
      <c r="M6" s="11"/>
      <c r="N6" s="11"/>
      <c r="O6" s="11"/>
      <c r="P6" s="11"/>
      <c r="Q6" s="11"/>
      <c r="R6" s="11"/>
      <c r="S6" s="11"/>
      <c r="T6" s="11"/>
      <c r="U6" s="13"/>
      <c r="V6" s="11"/>
      <c r="W6" s="13"/>
      <c r="X6" s="11"/>
    </row>
    <row r="7" spans="1:24" s="10" customFormat="1" ht="28.5" customHeight="1" thickBot="1" x14ac:dyDescent="0.25">
      <c r="A7" s="14" t="s">
        <v>7</v>
      </c>
      <c r="B7" s="15"/>
      <c r="C7" s="15"/>
      <c r="D7" s="15"/>
      <c r="E7" s="15"/>
      <c r="F7" s="15"/>
      <c r="G7" s="15"/>
      <c r="H7" s="15"/>
      <c r="I7" s="15"/>
      <c r="J7" s="16"/>
      <c r="K7" s="17" t="s">
        <v>8</v>
      </c>
      <c r="L7" s="18" t="s">
        <v>9</v>
      </c>
      <c r="M7" s="19"/>
      <c r="N7" s="17" t="s">
        <v>10</v>
      </c>
      <c r="O7" s="17" t="s">
        <v>11</v>
      </c>
      <c r="P7" s="14" t="s">
        <v>12</v>
      </c>
      <c r="Q7" s="16"/>
      <c r="R7" s="17" t="s">
        <v>13</v>
      </c>
      <c r="S7" s="14" t="s">
        <v>14</v>
      </c>
      <c r="T7" s="15"/>
      <c r="U7" s="15"/>
      <c r="V7" s="15"/>
      <c r="W7" s="15"/>
      <c r="X7" s="16"/>
    </row>
    <row r="8" spans="1:24" s="10" customFormat="1" ht="28.5" customHeight="1" x14ac:dyDescent="0.2">
      <c r="A8" s="20" t="s">
        <v>15</v>
      </c>
      <c r="B8" s="21"/>
      <c r="C8" s="22" t="s">
        <v>16</v>
      </c>
      <c r="D8" s="22" t="s">
        <v>17</v>
      </c>
      <c r="E8" s="23" t="s">
        <v>18</v>
      </c>
      <c r="F8" s="24"/>
      <c r="G8" s="22" t="s">
        <v>19</v>
      </c>
      <c r="H8" s="25" t="s">
        <v>20</v>
      </c>
      <c r="I8" s="26"/>
      <c r="J8" s="22" t="s">
        <v>21</v>
      </c>
      <c r="K8" s="27"/>
      <c r="L8" s="28" t="s">
        <v>22</v>
      </c>
      <c r="M8" s="28" t="s">
        <v>23</v>
      </c>
      <c r="N8" s="27"/>
      <c r="O8" s="27"/>
      <c r="P8" s="29" t="s">
        <v>24</v>
      </c>
      <c r="Q8" s="29" t="s">
        <v>25</v>
      </c>
      <c r="R8" s="27"/>
      <c r="S8" s="30" t="s">
        <v>26</v>
      </c>
      <c r="T8" s="31" t="s">
        <v>27</v>
      </c>
      <c r="U8" s="30" t="s">
        <v>28</v>
      </c>
      <c r="V8" s="32" t="s">
        <v>27</v>
      </c>
      <c r="W8" s="33" t="s">
        <v>29</v>
      </c>
      <c r="X8" s="32" t="s">
        <v>27</v>
      </c>
    </row>
    <row r="9" spans="1:24" s="10" customFormat="1" ht="28.5" customHeight="1" thickBot="1" x14ac:dyDescent="0.25">
      <c r="A9" s="34" t="s">
        <v>30</v>
      </c>
      <c r="B9" s="34" t="s">
        <v>31</v>
      </c>
      <c r="C9" s="35"/>
      <c r="D9" s="35"/>
      <c r="E9" s="36" t="s">
        <v>32</v>
      </c>
      <c r="F9" s="36" t="s">
        <v>33</v>
      </c>
      <c r="G9" s="35"/>
      <c r="H9" s="36" t="s">
        <v>30</v>
      </c>
      <c r="I9" s="36" t="s">
        <v>31</v>
      </c>
      <c r="J9" s="35"/>
      <c r="K9" s="34" t="s">
        <v>34</v>
      </c>
      <c r="L9" s="37" t="s">
        <v>35</v>
      </c>
      <c r="M9" s="37" t="s">
        <v>36</v>
      </c>
      <c r="N9" s="37" t="s">
        <v>37</v>
      </c>
      <c r="O9" s="37" t="s">
        <v>38</v>
      </c>
      <c r="P9" s="37" t="s">
        <v>39</v>
      </c>
      <c r="Q9" s="37" t="s">
        <v>40</v>
      </c>
      <c r="R9" s="34" t="s">
        <v>41</v>
      </c>
      <c r="S9" s="38" t="s">
        <v>42</v>
      </c>
      <c r="T9" s="39" t="s">
        <v>43</v>
      </c>
      <c r="U9" s="38" t="s">
        <v>44</v>
      </c>
      <c r="V9" s="39" t="s">
        <v>45</v>
      </c>
      <c r="W9" s="40" t="s">
        <v>46</v>
      </c>
      <c r="X9" s="39" t="s">
        <v>47</v>
      </c>
    </row>
    <row r="10" spans="1:24" s="10" customFormat="1" ht="28.5" customHeight="1" x14ac:dyDescent="0.2">
      <c r="A10" s="41" t="str">
        <f>+'[1]Access-Jul'!A10</f>
        <v>11101</v>
      </c>
      <c r="B10" s="42" t="str">
        <f>+'[1]Access-Jul'!B10</f>
        <v>SUPERIOR TRIBUNAL DE JUSTICA</v>
      </c>
      <c r="C10" s="43" t="str">
        <f>CONCATENATE('[1]Access-Jul'!C10,".",'[1]Access-Jul'!D10)</f>
        <v>02.128</v>
      </c>
      <c r="D10" s="43" t="str">
        <f>CONCATENATE('[1]Access-Jul'!E10,".",'[1]Access-Jul'!G10)</f>
        <v>0033.20G2</v>
      </c>
      <c r="E10" s="42" t="str">
        <f>+'[1]Access-Jul'!F10</f>
        <v>PROGRAMA DE GESTAO E MANUTENCAO DO PODER JUDICIARIO</v>
      </c>
      <c r="F10" s="44" t="str">
        <f>+'[1]Access-Jul'!H10</f>
        <v>FORMACAO E APERFEICOAMENTO DE MAGISTRADOS</v>
      </c>
      <c r="G10" s="41" t="str">
        <f>IF('[1]Access-Jul'!I10="1","F","S")</f>
        <v>F</v>
      </c>
      <c r="H10" s="41" t="str">
        <f>+'[1]Access-Jul'!J10</f>
        <v>1000</v>
      </c>
      <c r="I10" s="45" t="str">
        <f>+'[1]Access-Jul'!K10</f>
        <v>RECURSOS LIVRES DA UNIAO</v>
      </c>
      <c r="J10" s="41" t="str">
        <f>+'[1]Access-Jul'!L10</f>
        <v>3</v>
      </c>
      <c r="K10" s="46"/>
      <c r="L10" s="47"/>
      <c r="M10" s="47"/>
      <c r="N10" s="48">
        <f>K10+L10-M10</f>
        <v>0</v>
      </c>
      <c r="O10" s="46"/>
      <c r="P10" s="49">
        <f>'[1]Access-Jul'!M10-'[1]Access-Jul'!N10</f>
        <v>0</v>
      </c>
      <c r="Q10" s="49">
        <f>'[1]Access-Jul'!O10-'[1]Access-Jul'!P10</f>
        <v>5720</v>
      </c>
      <c r="R10" s="49">
        <f>N10-O10+P10+Q10</f>
        <v>5720</v>
      </c>
      <c r="S10" s="49">
        <f>'[1]Access-Jul'!Q10</f>
        <v>0</v>
      </c>
      <c r="T10" s="50">
        <f>IF(R10&gt;0,S10/R10,0)</f>
        <v>0</v>
      </c>
      <c r="U10" s="49">
        <f>'[1]Access-Jul'!R10</f>
        <v>0</v>
      </c>
      <c r="V10" s="50">
        <f>IF(R10&gt;0,U10/R10,0)</f>
        <v>0</v>
      </c>
      <c r="W10" s="49">
        <f>'[1]Access-Jul'!S10</f>
        <v>0</v>
      </c>
      <c r="X10" s="50">
        <f>IF(R10&gt;0,W10/R10,0)</f>
        <v>0</v>
      </c>
    </row>
    <row r="11" spans="1:24" s="10" customFormat="1" ht="28.5" customHeight="1" x14ac:dyDescent="0.2">
      <c r="A11" s="51" t="str">
        <f>+'[1]Access-Jul'!A11</f>
        <v>12101</v>
      </c>
      <c r="B11" s="52" t="str">
        <f>+'[1]Access-Jul'!B11</f>
        <v>JUSTICA FEDERAL DE PRIMEIRO GRAU</v>
      </c>
      <c r="C11" s="51" t="str">
        <f>CONCATENATE('[1]Access-Jul'!C11,".",'[1]Access-Jul'!D11)</f>
        <v>02.061</v>
      </c>
      <c r="D11" s="51" t="str">
        <f>CONCATENATE('[1]Access-Jul'!E11,".",'[1]Access-Jul'!G11)</f>
        <v>0033.4224</v>
      </c>
      <c r="E11" s="52" t="str">
        <f>+'[1]Access-Jul'!F11</f>
        <v>PROGRAMA DE GESTAO E MANUTENCAO DO PODER JUDICIARIO</v>
      </c>
      <c r="F11" s="53" t="str">
        <f>+'[1]Access-Jul'!H11</f>
        <v>ASSISTENCIA JURIDICA A PESSOAS CARENTES</v>
      </c>
      <c r="G11" s="51" t="str">
        <f>IF('[1]Access-Jul'!I11="1","F","S")</f>
        <v>F</v>
      </c>
      <c r="H11" s="51" t="str">
        <f>+'[1]Access-Jul'!J11</f>
        <v>1000</v>
      </c>
      <c r="I11" s="52" t="str">
        <f>+'[1]Access-Jul'!K11</f>
        <v>RECURSOS LIVRES DA UNIAO</v>
      </c>
      <c r="J11" s="51" t="str">
        <f>+'[1]Access-Jul'!L11</f>
        <v>3</v>
      </c>
      <c r="K11" s="54"/>
      <c r="L11" s="54"/>
      <c r="M11" s="54"/>
      <c r="N11" s="55">
        <f t="shared" ref="N11:N27" si="0">K11+L11-M11</f>
        <v>0</v>
      </c>
      <c r="O11" s="54"/>
      <c r="P11" s="56">
        <f>'[1]Access-Jul'!M11-'[1]Access-Jul'!N11</f>
        <v>2050226</v>
      </c>
      <c r="Q11" s="56">
        <f>'[1]Access-Jul'!O11-'[1]Access-Jul'!P11</f>
        <v>0</v>
      </c>
      <c r="R11" s="56">
        <f t="shared" ref="R11:R27" si="1">N11-O11+P11+Q11</f>
        <v>2050226</v>
      </c>
      <c r="S11" s="56">
        <f>'[1]Access-Jul'!Q11</f>
        <v>2035218.8</v>
      </c>
      <c r="T11" s="57">
        <f t="shared" ref="T11:T28" si="2">IF(R11&gt;0,S11/R11,0)</f>
        <v>0.99268022159508273</v>
      </c>
      <c r="U11" s="56">
        <f>'[1]Access-Jul'!R11</f>
        <v>2031007.17</v>
      </c>
      <c r="V11" s="57">
        <f t="shared" ref="V11:V28" si="3">IF(R11&gt;0,U11/R11,0)</f>
        <v>0.99062599440256827</v>
      </c>
      <c r="W11" s="56">
        <f>'[1]Access-Jul'!S11</f>
        <v>1894560.25</v>
      </c>
      <c r="X11" s="57">
        <f t="shared" ref="X11:X28" si="4">IF(R11&gt;0,W11/R11,0)</f>
        <v>0.9240738581990473</v>
      </c>
    </row>
    <row r="12" spans="1:24" s="10" customFormat="1" ht="28.5" customHeight="1" x14ac:dyDescent="0.2">
      <c r="A12" s="51" t="str">
        <f>+'[1]Access-Jul'!A12</f>
        <v>12101</v>
      </c>
      <c r="B12" s="52" t="str">
        <f>+'[1]Access-Jul'!B12</f>
        <v>JUSTICA FEDERAL DE PRIMEIRO GRAU</v>
      </c>
      <c r="C12" s="51" t="str">
        <f>CONCATENATE('[1]Access-Jul'!C12,".",'[1]Access-Jul'!D12)</f>
        <v>02.061</v>
      </c>
      <c r="D12" s="51" t="str">
        <f>CONCATENATE('[1]Access-Jul'!E12,".",'[1]Access-Jul'!G12)</f>
        <v>0033.4257</v>
      </c>
      <c r="E12" s="52" t="str">
        <f>+'[1]Access-Jul'!F12</f>
        <v>PROGRAMA DE GESTAO E MANUTENCAO DO PODER JUDICIARIO</v>
      </c>
      <c r="F12" s="52" t="str">
        <f>+'[1]Access-Jul'!H12</f>
        <v>JULGAMENTO DE CAUSAS NA JUSTICA FEDERAL</v>
      </c>
      <c r="G12" s="51" t="str">
        <f>IF('[1]Access-Jul'!I12="1","F","S")</f>
        <v>F</v>
      </c>
      <c r="H12" s="51" t="str">
        <f>+'[1]Access-Jul'!J12</f>
        <v>1000</v>
      </c>
      <c r="I12" s="52" t="str">
        <f>+'[1]Access-Jul'!K12</f>
        <v>RECURSOS LIVRES DA UNIAO</v>
      </c>
      <c r="J12" s="51" t="str">
        <f>+'[1]Access-Jul'!L12</f>
        <v>4</v>
      </c>
      <c r="K12" s="56"/>
      <c r="L12" s="56"/>
      <c r="M12" s="56"/>
      <c r="N12" s="54">
        <f t="shared" si="0"/>
        <v>0</v>
      </c>
      <c r="O12" s="56"/>
      <c r="P12" s="56">
        <f>'[1]Access-Jul'!M12-'[1]Access-Jul'!N12</f>
        <v>44090385</v>
      </c>
      <c r="Q12" s="56">
        <f>'[1]Access-Jul'!O12-'[1]Access-Jul'!P12</f>
        <v>0</v>
      </c>
      <c r="R12" s="56">
        <f t="shared" si="1"/>
        <v>44090385</v>
      </c>
      <c r="S12" s="56">
        <f>'[1]Access-Jul'!Q12</f>
        <v>13676072.199999999</v>
      </c>
      <c r="T12" s="57">
        <f t="shared" si="2"/>
        <v>0.31018264412978019</v>
      </c>
      <c r="U12" s="56">
        <f>'[1]Access-Jul'!R12</f>
        <v>5360333.92</v>
      </c>
      <c r="V12" s="57">
        <f t="shared" si="3"/>
        <v>0.12157602887795151</v>
      </c>
      <c r="W12" s="56">
        <f>'[1]Access-Jul'!S12</f>
        <v>5360333.92</v>
      </c>
      <c r="X12" s="57">
        <f t="shared" si="4"/>
        <v>0.12157602887795151</v>
      </c>
    </row>
    <row r="13" spans="1:24" s="10" customFormat="1" ht="28.5" customHeight="1" x14ac:dyDescent="0.2">
      <c r="A13" s="51" t="str">
        <f>+'[1]Access-Jul'!A13</f>
        <v>12101</v>
      </c>
      <c r="B13" s="52" t="str">
        <f>+'[1]Access-Jul'!B13</f>
        <v>JUSTICA FEDERAL DE PRIMEIRO GRAU</v>
      </c>
      <c r="C13" s="51" t="str">
        <f>CONCATENATE('[1]Access-Jul'!C13,".",'[1]Access-Jul'!D13)</f>
        <v>02.061</v>
      </c>
      <c r="D13" s="51" t="str">
        <f>CONCATENATE('[1]Access-Jul'!E13,".",'[1]Access-Jul'!G13)</f>
        <v>0033.4257</v>
      </c>
      <c r="E13" s="52" t="str">
        <f>+'[1]Access-Jul'!F13</f>
        <v>PROGRAMA DE GESTAO E MANUTENCAO DO PODER JUDICIARIO</v>
      </c>
      <c r="F13" s="52" t="str">
        <f>+'[1]Access-Jul'!H13</f>
        <v>JULGAMENTO DE CAUSAS NA JUSTICA FEDERAL</v>
      </c>
      <c r="G13" s="51" t="str">
        <f>IF('[1]Access-Jul'!I13="1","F","S")</f>
        <v>F</v>
      </c>
      <c r="H13" s="51" t="str">
        <f>+'[1]Access-Jul'!J13</f>
        <v>1000</v>
      </c>
      <c r="I13" s="52" t="str">
        <f>+'[1]Access-Jul'!K13</f>
        <v>RECURSOS LIVRES DA UNIAO</v>
      </c>
      <c r="J13" s="51" t="str">
        <f>+'[1]Access-Jul'!L13</f>
        <v>3</v>
      </c>
      <c r="K13" s="56"/>
      <c r="L13" s="56"/>
      <c r="M13" s="56"/>
      <c r="N13" s="54">
        <f t="shared" si="0"/>
        <v>0</v>
      </c>
      <c r="O13" s="56"/>
      <c r="P13" s="56">
        <f>'[1]Access-Jul'!M13-'[1]Access-Jul'!N13</f>
        <v>152694993</v>
      </c>
      <c r="Q13" s="56">
        <f>'[1]Access-Jul'!O13-'[1]Access-Jul'!P13</f>
        <v>-168674.19</v>
      </c>
      <c r="R13" s="56">
        <f t="shared" si="1"/>
        <v>152526318.81</v>
      </c>
      <c r="S13" s="56">
        <f>'[1]Access-Jul'!Q13</f>
        <v>139236964.97</v>
      </c>
      <c r="T13" s="57">
        <f t="shared" si="2"/>
        <v>0.91287173293315771</v>
      </c>
      <c r="U13" s="56">
        <f>'[1]Access-Jul'!R13</f>
        <v>60532123.140000001</v>
      </c>
      <c r="V13" s="57">
        <f t="shared" si="3"/>
        <v>0.39686346338302481</v>
      </c>
      <c r="W13" s="56">
        <f>'[1]Access-Jul'!S13</f>
        <v>54541208.450000003</v>
      </c>
      <c r="X13" s="57">
        <f t="shared" si="4"/>
        <v>0.35758555556527433</v>
      </c>
    </row>
    <row r="14" spans="1:24" s="10" customFormat="1" ht="28.5" customHeight="1" x14ac:dyDescent="0.2">
      <c r="A14" s="51" t="str">
        <f>+'[1]Access-Jul'!A14</f>
        <v>12101</v>
      </c>
      <c r="B14" s="52" t="str">
        <f>+'[1]Access-Jul'!B14</f>
        <v>JUSTICA FEDERAL DE PRIMEIRO GRAU</v>
      </c>
      <c r="C14" s="51" t="str">
        <f>CONCATENATE('[1]Access-Jul'!C14,".",'[1]Access-Jul'!D14)</f>
        <v>02.061</v>
      </c>
      <c r="D14" s="51" t="str">
        <f>CONCATENATE('[1]Access-Jul'!E14,".",'[1]Access-Jul'!G14)</f>
        <v>0033.4257</v>
      </c>
      <c r="E14" s="52" t="str">
        <f>+'[1]Access-Jul'!F14</f>
        <v>PROGRAMA DE GESTAO E MANUTENCAO DO PODER JUDICIARIO</v>
      </c>
      <c r="F14" s="52" t="str">
        <f>+'[1]Access-Jul'!H14</f>
        <v>JULGAMENTO DE CAUSAS NA JUSTICA FEDERAL</v>
      </c>
      <c r="G14" s="51" t="str">
        <f>IF('[1]Access-Jul'!I14="1","F","S")</f>
        <v>F</v>
      </c>
      <c r="H14" s="51" t="str">
        <f>+'[1]Access-Jul'!J14</f>
        <v>1027</v>
      </c>
      <c r="I14" s="52" t="str">
        <f>+'[1]Access-Jul'!K14</f>
        <v>SERV.AFETOS AS ATIVID.ESPECIFICAS DA JUSTICA</v>
      </c>
      <c r="J14" s="51" t="str">
        <f>+'[1]Access-Jul'!L14</f>
        <v>3</v>
      </c>
      <c r="K14" s="56"/>
      <c r="L14" s="56"/>
      <c r="M14" s="56"/>
      <c r="N14" s="54">
        <f t="shared" si="0"/>
        <v>0</v>
      </c>
      <c r="O14" s="56"/>
      <c r="P14" s="56">
        <f>'[1]Access-Jul'!M14-'[1]Access-Jul'!N14</f>
        <v>18123836</v>
      </c>
      <c r="Q14" s="56">
        <f>'[1]Access-Jul'!O14-'[1]Access-Jul'!P14</f>
        <v>0</v>
      </c>
      <c r="R14" s="56">
        <f t="shared" si="1"/>
        <v>18123836</v>
      </c>
      <c r="S14" s="56">
        <f>'[1]Access-Jul'!Q14</f>
        <v>17038999.27</v>
      </c>
      <c r="T14" s="57">
        <f t="shared" si="2"/>
        <v>0.94014309498276194</v>
      </c>
      <c r="U14" s="56">
        <f>'[1]Access-Jul'!R14</f>
        <v>6794341.7400000002</v>
      </c>
      <c r="V14" s="57">
        <f t="shared" si="3"/>
        <v>0.37488430925991606</v>
      </c>
      <c r="W14" s="56">
        <f>'[1]Access-Jul'!S14</f>
        <v>6570742.4800000004</v>
      </c>
      <c r="X14" s="57">
        <f t="shared" si="4"/>
        <v>0.36254700605324391</v>
      </c>
    </row>
    <row r="15" spans="1:24" s="10" customFormat="1" ht="28.5" customHeight="1" x14ac:dyDescent="0.2">
      <c r="A15" s="51" t="str">
        <f>+'[1]Access-Jul'!A15</f>
        <v>12101</v>
      </c>
      <c r="B15" s="52" t="str">
        <f>+'[1]Access-Jul'!B15</f>
        <v>JUSTICA FEDERAL DE PRIMEIRO GRAU</v>
      </c>
      <c r="C15" s="51" t="str">
        <f>CONCATENATE('[1]Access-Jul'!C15,".",'[1]Access-Jul'!D15)</f>
        <v>02.122</v>
      </c>
      <c r="D15" s="51" t="str">
        <f>CONCATENATE('[1]Access-Jul'!E15,".",'[1]Access-Jul'!G15)</f>
        <v>0033.20TP</v>
      </c>
      <c r="E15" s="52" t="str">
        <f>+'[1]Access-Jul'!F15</f>
        <v>PROGRAMA DE GESTAO E MANUTENCAO DO PODER JUDICIARIO</v>
      </c>
      <c r="F15" s="52" t="str">
        <f>+'[1]Access-Jul'!H15</f>
        <v>ATIVOS CIVIS DA UNIAO</v>
      </c>
      <c r="G15" s="51" t="str">
        <f>IF('[1]Access-Jul'!I15="1","F","S")</f>
        <v>F</v>
      </c>
      <c r="H15" s="51" t="str">
        <f>+'[1]Access-Jul'!J15</f>
        <v>1000</v>
      </c>
      <c r="I15" s="52" t="str">
        <f>+'[1]Access-Jul'!K15</f>
        <v>RECURSOS LIVRES DA UNIAO</v>
      </c>
      <c r="J15" s="51" t="str">
        <f>+'[1]Access-Jul'!L15</f>
        <v>1</v>
      </c>
      <c r="K15" s="54"/>
      <c r="L15" s="54"/>
      <c r="M15" s="54"/>
      <c r="N15" s="54">
        <f t="shared" si="0"/>
        <v>0</v>
      </c>
      <c r="O15" s="54"/>
      <c r="P15" s="56">
        <f>'[1]Access-Jul'!M15-'[1]Access-Jul'!N15</f>
        <v>652890992.39999998</v>
      </c>
      <c r="Q15" s="56">
        <f>'[1]Access-Jul'!O15-'[1]Access-Jul'!P15</f>
        <v>0</v>
      </c>
      <c r="R15" s="56">
        <f t="shared" si="1"/>
        <v>652890992.39999998</v>
      </c>
      <c r="S15" s="56">
        <f>'[1]Access-Jul'!Q15</f>
        <v>652890992.39999998</v>
      </c>
      <c r="T15" s="57">
        <f t="shared" si="2"/>
        <v>1</v>
      </c>
      <c r="U15" s="56">
        <f>'[1]Access-Jul'!R15</f>
        <v>652803232.16999996</v>
      </c>
      <c r="V15" s="57">
        <f t="shared" si="3"/>
        <v>0.99986558210938492</v>
      </c>
      <c r="W15" s="56">
        <f>'[1]Access-Jul'!S15</f>
        <v>630849464.23000002</v>
      </c>
      <c r="X15" s="57">
        <f t="shared" si="4"/>
        <v>0.96624010987044529</v>
      </c>
    </row>
    <row r="16" spans="1:24" s="10" customFormat="1" ht="28.5" customHeight="1" x14ac:dyDescent="0.2">
      <c r="A16" s="51" t="str">
        <f>+'[1]Access-Jul'!A16</f>
        <v>12101</v>
      </c>
      <c r="B16" s="52" t="str">
        <f>+'[1]Access-Jul'!B16</f>
        <v>JUSTICA FEDERAL DE PRIMEIRO GRAU</v>
      </c>
      <c r="C16" s="51" t="str">
        <f>CONCATENATE('[1]Access-Jul'!C16,".",'[1]Access-Jul'!D16)</f>
        <v>02.122</v>
      </c>
      <c r="D16" s="51" t="str">
        <f>CONCATENATE('[1]Access-Jul'!E16,".",'[1]Access-Jul'!G16)</f>
        <v>0033.216H</v>
      </c>
      <c r="E16" s="52" t="str">
        <f>+'[1]Access-Jul'!F16</f>
        <v>PROGRAMA DE GESTAO E MANUTENCAO DO PODER JUDICIARIO</v>
      </c>
      <c r="F16" s="52" t="str">
        <f>+'[1]Access-Jul'!H16</f>
        <v>AJUDA DE CUSTO PARA MORADIA OU AUXILIO-MORADIA A AGENTES PUB</v>
      </c>
      <c r="G16" s="51" t="str">
        <f>IF('[1]Access-Jul'!I16="1","F","S")</f>
        <v>F</v>
      </c>
      <c r="H16" s="51" t="str">
        <f>+'[1]Access-Jul'!J16</f>
        <v>1000</v>
      </c>
      <c r="I16" s="52" t="str">
        <f>+'[1]Access-Jul'!K16</f>
        <v>RECURSOS LIVRES DA UNIAO</v>
      </c>
      <c r="J16" s="51" t="str">
        <f>+'[1]Access-Jul'!L16</f>
        <v>3</v>
      </c>
      <c r="K16" s="56"/>
      <c r="L16" s="56"/>
      <c r="M16" s="56"/>
      <c r="N16" s="54">
        <f t="shared" si="0"/>
        <v>0</v>
      </c>
      <c r="O16" s="56"/>
      <c r="P16" s="56">
        <f>'[1]Access-Jul'!M16-'[1]Access-Jul'!N16</f>
        <v>198000</v>
      </c>
      <c r="Q16" s="56">
        <f>'[1]Access-Jul'!O16-'[1]Access-Jul'!P16</f>
        <v>0</v>
      </c>
      <c r="R16" s="56">
        <f t="shared" si="1"/>
        <v>198000</v>
      </c>
      <c r="S16" s="56">
        <f>'[1]Access-Jul'!Q16</f>
        <v>138000</v>
      </c>
      <c r="T16" s="57">
        <f t="shared" si="2"/>
        <v>0.69696969696969702</v>
      </c>
      <c r="U16" s="56">
        <f>'[1]Access-Jul'!R16</f>
        <v>38494.699999999997</v>
      </c>
      <c r="V16" s="57">
        <f t="shared" si="3"/>
        <v>0.19441767676767674</v>
      </c>
      <c r="W16" s="56">
        <f>'[1]Access-Jul'!S16</f>
        <v>38494.699999999997</v>
      </c>
      <c r="X16" s="57">
        <f t="shared" si="4"/>
        <v>0.19441767676767674</v>
      </c>
    </row>
    <row r="17" spans="1:24" s="10" customFormat="1" ht="28.5" customHeight="1" x14ac:dyDescent="0.2">
      <c r="A17" s="51" t="str">
        <f>+'[1]Access-Jul'!A17</f>
        <v>12101</v>
      </c>
      <c r="B17" s="52" t="str">
        <f>+'[1]Access-Jul'!B17</f>
        <v>JUSTICA FEDERAL DE PRIMEIRO GRAU</v>
      </c>
      <c r="C17" s="51" t="str">
        <f>CONCATENATE('[1]Access-Jul'!C17,".",'[1]Access-Jul'!D17)</f>
        <v>02.122</v>
      </c>
      <c r="D17" s="51" t="str">
        <f>CONCATENATE('[1]Access-Jul'!E17,".",'[1]Access-Jul'!G17)</f>
        <v>0033.219Z</v>
      </c>
      <c r="E17" s="52" t="str">
        <f>+'[1]Access-Jul'!F17</f>
        <v>PROGRAMA DE GESTAO E MANUTENCAO DO PODER JUDICIARIO</v>
      </c>
      <c r="F17" s="52" t="str">
        <f>+'[1]Access-Jul'!H17</f>
        <v>CONSERVACAO E RECUPERACAO DE ATIVOS DE INFRAESTRUTURA DA UNI</v>
      </c>
      <c r="G17" s="51" t="str">
        <f>IF('[1]Access-Jul'!I17="1","F","S")</f>
        <v>F</v>
      </c>
      <c r="H17" s="51" t="str">
        <f>+'[1]Access-Jul'!J17</f>
        <v>1000</v>
      </c>
      <c r="I17" s="52" t="str">
        <f>+'[1]Access-Jul'!K17</f>
        <v>RECURSOS LIVRES DA UNIAO</v>
      </c>
      <c r="J17" s="51" t="str">
        <f>+'[1]Access-Jul'!L17</f>
        <v>4</v>
      </c>
      <c r="K17" s="56"/>
      <c r="L17" s="56"/>
      <c r="M17" s="56"/>
      <c r="N17" s="54">
        <f t="shared" si="0"/>
        <v>0</v>
      </c>
      <c r="O17" s="56"/>
      <c r="P17" s="56">
        <f>'[1]Access-Jul'!M17-'[1]Access-Jul'!N17</f>
        <v>16467585</v>
      </c>
      <c r="Q17" s="56">
        <f>'[1]Access-Jul'!O17-'[1]Access-Jul'!P17</f>
        <v>0</v>
      </c>
      <c r="R17" s="56">
        <f t="shared" si="1"/>
        <v>16467585</v>
      </c>
      <c r="S17" s="56">
        <f>'[1]Access-Jul'!Q17</f>
        <v>2896276.19</v>
      </c>
      <c r="T17" s="57">
        <f t="shared" si="2"/>
        <v>0.17587740946835859</v>
      </c>
      <c r="U17" s="56">
        <f>'[1]Access-Jul'!R17</f>
        <v>126319.7</v>
      </c>
      <c r="V17" s="57">
        <f t="shared" si="3"/>
        <v>7.6708090469853347E-3</v>
      </c>
      <c r="W17" s="56">
        <f>'[1]Access-Jul'!S17</f>
        <v>0</v>
      </c>
      <c r="X17" s="57">
        <f t="shared" si="4"/>
        <v>0</v>
      </c>
    </row>
    <row r="18" spans="1:24" s="10" customFormat="1" ht="28.5" customHeight="1" x14ac:dyDescent="0.2">
      <c r="A18" s="51" t="str">
        <f>+'[1]Access-Jul'!A18</f>
        <v>12101</v>
      </c>
      <c r="B18" s="52" t="str">
        <f>+'[1]Access-Jul'!B18</f>
        <v>JUSTICA FEDERAL DE PRIMEIRO GRAU</v>
      </c>
      <c r="C18" s="51" t="str">
        <f>CONCATENATE('[1]Access-Jul'!C18,".",'[1]Access-Jul'!D18)</f>
        <v>02.331</v>
      </c>
      <c r="D18" s="51" t="str">
        <f>CONCATENATE('[1]Access-Jul'!E18,".",'[1]Access-Jul'!G18)</f>
        <v>0033.2004</v>
      </c>
      <c r="E18" s="52" t="str">
        <f>+'[1]Access-Jul'!F18</f>
        <v>PROGRAMA DE GESTAO E MANUTENCAO DO PODER JUDICIARIO</v>
      </c>
      <c r="F18" s="52" t="str">
        <f>+'[1]Access-Jul'!H18</f>
        <v>ASSISTENCIA MEDICA E ODONTOLOGICA AOS SERVIDORES CIVIS, EMPR</v>
      </c>
      <c r="G18" s="51" t="str">
        <f>IF('[1]Access-Jul'!I18="1","F","S")</f>
        <v>S</v>
      </c>
      <c r="H18" s="51" t="str">
        <f>+'[1]Access-Jul'!J18</f>
        <v>1000</v>
      </c>
      <c r="I18" s="52" t="str">
        <f>+'[1]Access-Jul'!K18</f>
        <v>RECURSOS LIVRES DA UNIAO</v>
      </c>
      <c r="J18" s="51" t="str">
        <f>+'[1]Access-Jul'!L18</f>
        <v>3</v>
      </c>
      <c r="K18" s="56"/>
      <c r="L18" s="56"/>
      <c r="M18" s="56"/>
      <c r="N18" s="54">
        <f t="shared" si="0"/>
        <v>0</v>
      </c>
      <c r="O18" s="56"/>
      <c r="P18" s="56">
        <f>'[1]Access-Jul'!M18-'[1]Access-Jul'!N18</f>
        <v>65516040</v>
      </c>
      <c r="Q18" s="56">
        <f>'[1]Access-Jul'!O18-'[1]Access-Jul'!P18</f>
        <v>0</v>
      </c>
      <c r="R18" s="56">
        <f t="shared" si="1"/>
        <v>65516040</v>
      </c>
      <c r="S18" s="56">
        <f>'[1]Access-Jul'!Q18</f>
        <v>64832039.880000003</v>
      </c>
      <c r="T18" s="57">
        <f t="shared" si="2"/>
        <v>0.98955980672824551</v>
      </c>
      <c r="U18" s="56">
        <f>'[1]Access-Jul'!R18</f>
        <v>41202763</v>
      </c>
      <c r="V18" s="57">
        <f t="shared" si="3"/>
        <v>0.6288958093315774</v>
      </c>
      <c r="W18" s="56">
        <f>'[1]Access-Jul'!S18</f>
        <v>32848295.210000001</v>
      </c>
      <c r="X18" s="57">
        <f t="shared" si="4"/>
        <v>0.50137791005072962</v>
      </c>
    </row>
    <row r="19" spans="1:24" s="10" customFormat="1" ht="28.5" customHeight="1" x14ac:dyDescent="0.2">
      <c r="A19" s="51" t="str">
        <f>+'[1]Access-Jul'!A19</f>
        <v>12101</v>
      </c>
      <c r="B19" s="52" t="str">
        <f>+'[1]Access-Jul'!B19</f>
        <v>JUSTICA FEDERAL DE PRIMEIRO GRAU</v>
      </c>
      <c r="C19" s="51" t="str">
        <f>CONCATENATE('[1]Access-Jul'!C19,".",'[1]Access-Jul'!D19)</f>
        <v>02.331</v>
      </c>
      <c r="D19" s="51" t="str">
        <f>CONCATENATE('[1]Access-Jul'!E19,".",'[1]Access-Jul'!G19)</f>
        <v>0033.212B</v>
      </c>
      <c r="E19" s="52" t="str">
        <f>+'[1]Access-Jul'!F19</f>
        <v>PROGRAMA DE GESTAO E MANUTENCAO DO PODER JUDICIARIO</v>
      </c>
      <c r="F19" s="52" t="str">
        <f>+'[1]Access-Jul'!H19</f>
        <v>BENEFICIOS OBRIGATORIOS AOS SERVIDORES CIVIS, EMPREGADOS, MI</v>
      </c>
      <c r="G19" s="51" t="str">
        <f>IF('[1]Access-Jul'!I19="1","F","S")</f>
        <v>F</v>
      </c>
      <c r="H19" s="51" t="str">
        <f>+'[1]Access-Jul'!J19</f>
        <v>1000</v>
      </c>
      <c r="I19" s="52" t="str">
        <f>+'[1]Access-Jul'!K19</f>
        <v>RECURSOS LIVRES DA UNIAO</v>
      </c>
      <c r="J19" s="51" t="str">
        <f>+'[1]Access-Jul'!L19</f>
        <v>3</v>
      </c>
      <c r="K19" s="56"/>
      <c r="L19" s="56"/>
      <c r="M19" s="56"/>
      <c r="N19" s="54">
        <f t="shared" si="0"/>
        <v>0</v>
      </c>
      <c r="O19" s="56"/>
      <c r="P19" s="56">
        <f>'[1]Access-Jul'!M19-'[1]Access-Jul'!N19</f>
        <v>70479345.739999995</v>
      </c>
      <c r="Q19" s="56">
        <f>'[1]Access-Jul'!O19-'[1]Access-Jul'!P19</f>
        <v>0</v>
      </c>
      <c r="R19" s="56">
        <f t="shared" si="1"/>
        <v>70479345.739999995</v>
      </c>
      <c r="S19" s="56">
        <f>'[1]Access-Jul'!Q19</f>
        <v>70479345.739999995</v>
      </c>
      <c r="T19" s="57">
        <f t="shared" si="2"/>
        <v>1</v>
      </c>
      <c r="U19" s="56">
        <f>'[1]Access-Jul'!R19</f>
        <v>40165046.280000001</v>
      </c>
      <c r="V19" s="57">
        <f t="shared" si="3"/>
        <v>0.56988392639412155</v>
      </c>
      <c r="W19" s="56">
        <f>'[1]Access-Jul'!S19</f>
        <v>40165046.280000001</v>
      </c>
      <c r="X19" s="57">
        <f t="shared" si="4"/>
        <v>0.56988392639412155</v>
      </c>
    </row>
    <row r="20" spans="1:24" s="10" customFormat="1" ht="28.5" customHeight="1" x14ac:dyDescent="0.2">
      <c r="A20" s="51" t="str">
        <f>+'[1]Access-Jul'!A20</f>
        <v>12101</v>
      </c>
      <c r="B20" s="52" t="str">
        <f>+'[1]Access-Jul'!B20</f>
        <v>JUSTICA FEDERAL DE PRIMEIRO GRAU</v>
      </c>
      <c r="C20" s="51" t="str">
        <f>CONCATENATE('[1]Access-Jul'!C20,".",'[1]Access-Jul'!D20)</f>
        <v>02.846</v>
      </c>
      <c r="D20" s="51" t="str">
        <f>CONCATENATE('[1]Access-Jul'!E20,".",'[1]Access-Jul'!G20)</f>
        <v>0033.09HB</v>
      </c>
      <c r="E20" s="52" t="str">
        <f>+'[1]Access-Jul'!F20</f>
        <v>PROGRAMA DE GESTAO E MANUTENCAO DO PODER JUDICIARIO</v>
      </c>
      <c r="F20" s="52" t="str">
        <f>+'[1]Access-Jul'!H20</f>
        <v>CONTRIBUICAO DA UNIAO, DE SUAS AUTARQUIAS E FUNDACOES PARA O</v>
      </c>
      <c r="G20" s="51" t="str">
        <f>IF('[1]Access-Jul'!I20="1","F","S")</f>
        <v>F</v>
      </c>
      <c r="H20" s="51" t="str">
        <f>+'[1]Access-Jul'!J20</f>
        <v>1000</v>
      </c>
      <c r="I20" s="52" t="str">
        <f>+'[1]Access-Jul'!K20</f>
        <v>RECURSOS LIVRES DA UNIAO</v>
      </c>
      <c r="J20" s="51" t="str">
        <f>+'[1]Access-Jul'!L20</f>
        <v>1</v>
      </c>
      <c r="K20" s="56"/>
      <c r="L20" s="56"/>
      <c r="M20" s="56"/>
      <c r="N20" s="54">
        <f t="shared" si="0"/>
        <v>0</v>
      </c>
      <c r="O20" s="56"/>
      <c r="P20" s="56">
        <f>'[1]Access-Jul'!M20-'[1]Access-Jul'!N20</f>
        <v>121795963.31999999</v>
      </c>
      <c r="Q20" s="56">
        <f>'[1]Access-Jul'!O20-'[1]Access-Jul'!P20</f>
        <v>0</v>
      </c>
      <c r="R20" s="56">
        <f t="shared" si="1"/>
        <v>121795963.31999999</v>
      </c>
      <c r="S20" s="56">
        <f>'[1]Access-Jul'!Q20</f>
        <v>121795963.31999999</v>
      </c>
      <c r="T20" s="57">
        <f t="shared" si="2"/>
        <v>1</v>
      </c>
      <c r="U20" s="56">
        <f>'[1]Access-Jul'!R20</f>
        <v>121795963.31999999</v>
      </c>
      <c r="V20" s="57">
        <f t="shared" si="3"/>
        <v>1</v>
      </c>
      <c r="W20" s="56">
        <f>'[1]Access-Jul'!S20</f>
        <v>121790360.02</v>
      </c>
      <c r="X20" s="57">
        <f t="shared" si="4"/>
        <v>0.99995399437019705</v>
      </c>
    </row>
    <row r="21" spans="1:24" s="10" customFormat="1" ht="28.5" customHeight="1" x14ac:dyDescent="0.2">
      <c r="A21" s="51" t="str">
        <f>+'[1]Access-Jul'!A21</f>
        <v>12101</v>
      </c>
      <c r="B21" s="52" t="str">
        <f>+'[1]Access-Jul'!B21</f>
        <v>JUSTICA FEDERAL DE PRIMEIRO GRAU</v>
      </c>
      <c r="C21" s="51" t="str">
        <f>CONCATENATE('[1]Access-Jul'!C21,".",'[1]Access-Jul'!D21)</f>
        <v>09.272</v>
      </c>
      <c r="D21" s="51" t="str">
        <f>CONCATENATE('[1]Access-Jul'!E21,".",'[1]Access-Jul'!G21)</f>
        <v>0033.0181</v>
      </c>
      <c r="E21" s="52" t="str">
        <f>+'[1]Access-Jul'!F21</f>
        <v>PROGRAMA DE GESTAO E MANUTENCAO DO PODER JUDICIARIO</v>
      </c>
      <c r="F21" s="52" t="str">
        <f>+'[1]Access-Jul'!H21</f>
        <v>APOSENTADORIAS E PENSOES CIVIS DA UNIAO</v>
      </c>
      <c r="G21" s="51" t="str">
        <f>IF('[1]Access-Jul'!I21="1","F","S")</f>
        <v>S</v>
      </c>
      <c r="H21" s="51" t="str">
        <f>+'[1]Access-Jul'!J21</f>
        <v>1056</v>
      </c>
      <c r="I21" s="52" t="str">
        <f>+'[1]Access-Jul'!K21</f>
        <v>BENEFICIOS DO RPPS DA UNIAO</v>
      </c>
      <c r="J21" s="51" t="str">
        <f>+'[1]Access-Jul'!L21</f>
        <v>1</v>
      </c>
      <c r="K21" s="56"/>
      <c r="L21" s="56"/>
      <c r="M21" s="56"/>
      <c r="N21" s="54">
        <f t="shared" si="0"/>
        <v>0</v>
      </c>
      <c r="O21" s="56"/>
      <c r="P21" s="56">
        <f>'[1]Access-Jul'!M21-'[1]Access-Jul'!N21</f>
        <v>173765486.12</v>
      </c>
      <c r="Q21" s="56">
        <f>'[1]Access-Jul'!O21-'[1]Access-Jul'!P21</f>
        <v>0</v>
      </c>
      <c r="R21" s="56">
        <f t="shared" si="1"/>
        <v>173765486.12</v>
      </c>
      <c r="S21" s="56">
        <f>'[1]Access-Jul'!Q21</f>
        <v>173765486.12</v>
      </c>
      <c r="T21" s="57">
        <f t="shared" si="2"/>
        <v>1</v>
      </c>
      <c r="U21" s="56">
        <f>'[1]Access-Jul'!R21</f>
        <v>173742056.75</v>
      </c>
      <c r="V21" s="57">
        <f t="shared" si="3"/>
        <v>0.99986516672255721</v>
      </c>
      <c r="W21" s="56">
        <f>'[1]Access-Jul'!S21</f>
        <v>167896886.44999999</v>
      </c>
      <c r="X21" s="57">
        <f t="shared" si="4"/>
        <v>0.96622689694576491</v>
      </c>
    </row>
    <row r="22" spans="1:24" s="10" customFormat="1" ht="28.5" customHeight="1" x14ac:dyDescent="0.2">
      <c r="A22" s="51" t="str">
        <f>+'[1]Access-Jul'!A22</f>
        <v>12101</v>
      </c>
      <c r="B22" s="52" t="str">
        <f>+'[1]Access-Jul'!B22</f>
        <v>JUSTICA FEDERAL DE PRIMEIRO GRAU</v>
      </c>
      <c r="C22" s="51" t="str">
        <f>CONCATENATE('[1]Access-Jul'!C22,".",'[1]Access-Jul'!D22)</f>
        <v>28.846</v>
      </c>
      <c r="D22" s="51" t="str">
        <f>CONCATENATE('[1]Access-Jul'!E22,".",'[1]Access-Jul'!G22)</f>
        <v>0909.00S6</v>
      </c>
      <c r="E22" s="52" t="str">
        <f>+'[1]Access-Jul'!F22</f>
        <v>OPERACOES ESPECIAIS: OUTROS ENCARGOS ESPECIAIS</v>
      </c>
      <c r="F22" s="52" t="str">
        <f>+'[1]Access-Jul'!H22</f>
        <v>BENEFICIO ESPECIAL E DEMAIS COMPLEMENTACOES DE APOSENTADORIA</v>
      </c>
      <c r="G22" s="51" t="str">
        <f>IF('[1]Access-Jul'!I22="1","F","S")</f>
        <v>F</v>
      </c>
      <c r="H22" s="51" t="str">
        <f>+'[1]Access-Jul'!J22</f>
        <v>1000</v>
      </c>
      <c r="I22" s="52" t="str">
        <f>+'[1]Access-Jul'!K22</f>
        <v>RECURSOS LIVRES DA UNIAO</v>
      </c>
      <c r="J22" s="51" t="str">
        <f>+'[1]Access-Jul'!L22</f>
        <v>1</v>
      </c>
      <c r="K22" s="56"/>
      <c r="L22" s="56"/>
      <c r="M22" s="56"/>
      <c r="N22" s="54">
        <f t="shared" si="0"/>
        <v>0</v>
      </c>
      <c r="O22" s="56"/>
      <c r="P22" s="56">
        <f>'[1]Access-Jul'!M22-'[1]Access-Jul'!N22</f>
        <v>279901.87</v>
      </c>
      <c r="Q22" s="56">
        <f>'[1]Access-Jul'!O22-'[1]Access-Jul'!P22</f>
        <v>0</v>
      </c>
      <c r="R22" s="56">
        <f t="shared" si="1"/>
        <v>279901.87</v>
      </c>
      <c r="S22" s="56">
        <f>'[1]Access-Jul'!Q22</f>
        <v>279901.87</v>
      </c>
      <c r="T22" s="57">
        <f t="shared" si="2"/>
        <v>1</v>
      </c>
      <c r="U22" s="56">
        <f>'[1]Access-Jul'!R22</f>
        <v>279901.87</v>
      </c>
      <c r="V22" s="57">
        <f t="shared" si="3"/>
        <v>1</v>
      </c>
      <c r="W22" s="56">
        <f>'[1]Access-Jul'!S22</f>
        <v>279901.87</v>
      </c>
      <c r="X22" s="57">
        <f t="shared" si="4"/>
        <v>1</v>
      </c>
    </row>
    <row r="23" spans="1:24" s="10" customFormat="1" ht="28.5" customHeight="1" x14ac:dyDescent="0.2">
      <c r="A23" s="51" t="str">
        <f>+'[1]Access-Jul'!A23</f>
        <v>12104</v>
      </c>
      <c r="B23" s="52" t="str">
        <f>+'[1]Access-Jul'!B23</f>
        <v>TRIBUNAL REGIONAL FEDERAL DA 3A. REGIAO</v>
      </c>
      <c r="C23" s="51" t="str">
        <f>CONCATENATE('[1]Access-Jul'!C23,".",'[1]Access-Jul'!D23)</f>
        <v>02.061</v>
      </c>
      <c r="D23" s="51" t="str">
        <f>CONCATENATE('[1]Access-Jul'!E23,".",'[1]Access-Jul'!G23)</f>
        <v>0033.4257</v>
      </c>
      <c r="E23" s="52" t="str">
        <f>+'[1]Access-Jul'!F23</f>
        <v>PROGRAMA DE GESTAO E MANUTENCAO DO PODER JUDICIARIO</v>
      </c>
      <c r="F23" s="52" t="str">
        <f>+'[1]Access-Jul'!H23</f>
        <v>JULGAMENTO DE CAUSAS NA JUSTICA FEDERAL</v>
      </c>
      <c r="G23" s="51" t="str">
        <f>IF('[1]Access-Jul'!I23="1","F","S")</f>
        <v>F</v>
      </c>
      <c r="H23" s="51" t="str">
        <f>+'[1]Access-Jul'!J23</f>
        <v>1000</v>
      </c>
      <c r="I23" s="52" t="str">
        <f>+'[1]Access-Jul'!K23</f>
        <v>RECURSOS LIVRES DA UNIAO</v>
      </c>
      <c r="J23" s="51" t="str">
        <f>+'[1]Access-Jul'!L23</f>
        <v>3</v>
      </c>
      <c r="K23" s="56"/>
      <c r="L23" s="56"/>
      <c r="M23" s="56"/>
      <c r="N23" s="54">
        <f t="shared" si="0"/>
        <v>0</v>
      </c>
      <c r="O23" s="56"/>
      <c r="P23" s="56">
        <f>'[1]Access-Jul'!M23-'[1]Access-Jul'!N23</f>
        <v>46685.79</v>
      </c>
      <c r="Q23" s="56">
        <f>'[1]Access-Jul'!O23-'[1]Access-Jul'!P23</f>
        <v>0</v>
      </c>
      <c r="R23" s="56">
        <f t="shared" si="1"/>
        <v>46685.79</v>
      </c>
      <c r="S23" s="56">
        <f>'[1]Access-Jul'!Q23</f>
        <v>46626.79</v>
      </c>
      <c r="T23" s="57">
        <f t="shared" si="2"/>
        <v>0.9987362321597214</v>
      </c>
      <c r="U23" s="56">
        <f>'[1]Access-Jul'!R23</f>
        <v>33314.239999999998</v>
      </c>
      <c r="V23" s="57">
        <f t="shared" si="3"/>
        <v>0.71358415483597892</v>
      </c>
      <c r="W23" s="56">
        <f>'[1]Access-Jul'!S23</f>
        <v>33314.239999999998</v>
      </c>
      <c r="X23" s="57">
        <f t="shared" si="4"/>
        <v>0.71358415483597892</v>
      </c>
    </row>
    <row r="24" spans="1:24" s="10" customFormat="1" ht="28.5" customHeight="1" x14ac:dyDescent="0.2">
      <c r="A24" s="51" t="str">
        <f>+'[1]Access-Jul'!A24</f>
        <v>33201</v>
      </c>
      <c r="B24" s="52" t="str">
        <f>+'[1]Access-Jul'!B24</f>
        <v>INSTITUTO NACIONAL DO SEGURO SOCIAL</v>
      </c>
      <c r="C24" s="51" t="str">
        <f>CONCATENATE('[1]Access-Jul'!C24,".",'[1]Access-Jul'!D24)</f>
        <v>28.846</v>
      </c>
      <c r="D24" s="51" t="str">
        <f>CONCATENATE('[1]Access-Jul'!E24,".",'[1]Access-Jul'!G24)</f>
        <v>0901.00SA</v>
      </c>
      <c r="E24" s="52" t="str">
        <f>+'[1]Access-Jul'!F24</f>
        <v>OPERACOES ESPECIAIS: CUMPRIMENTO DE SENTENCAS JUDICIAIS</v>
      </c>
      <c r="F24" s="52" t="str">
        <f>+'[1]Access-Jul'!H24</f>
        <v>PAGAMENTO DE HONORARIOS PERICIAIS NAS ACOES EM QUE O INSS FI</v>
      </c>
      <c r="G24" s="51" t="str">
        <f>IF('[1]Access-Jul'!I24="1","F","S")</f>
        <v>S</v>
      </c>
      <c r="H24" s="51" t="str">
        <f>+'[1]Access-Jul'!J24</f>
        <v>1000</v>
      </c>
      <c r="I24" s="52" t="str">
        <f>+'[1]Access-Jul'!K24</f>
        <v>RECURSOS LIVRES DA UNIAO</v>
      </c>
      <c r="J24" s="51" t="str">
        <f>+'[1]Access-Jul'!L24</f>
        <v>3</v>
      </c>
      <c r="K24" s="56"/>
      <c r="L24" s="56"/>
      <c r="M24" s="56"/>
      <c r="N24" s="54">
        <f t="shared" si="0"/>
        <v>0</v>
      </c>
      <c r="O24" s="56"/>
      <c r="P24" s="56">
        <f>'[1]Access-Jul'!M24-'[1]Access-Jul'!N24</f>
        <v>18986986</v>
      </c>
      <c r="Q24" s="56">
        <f>'[1]Access-Jul'!O24-'[1]Access-Jul'!P24</f>
        <v>0</v>
      </c>
      <c r="R24" s="56">
        <f t="shared" si="1"/>
        <v>18986986</v>
      </c>
      <c r="S24" s="56">
        <f>'[1]Access-Jul'!Q24</f>
        <v>18836141.600000001</v>
      </c>
      <c r="T24" s="57">
        <f t="shared" si="2"/>
        <v>0.99205537940566246</v>
      </c>
      <c r="U24" s="56">
        <f>'[1]Access-Jul'!R24</f>
        <v>18826419.559999999</v>
      </c>
      <c r="V24" s="57">
        <f t="shared" si="3"/>
        <v>0.9915433423714537</v>
      </c>
      <c r="W24" s="56">
        <f>'[1]Access-Jul'!S24</f>
        <v>17556647.030000001</v>
      </c>
      <c r="X24" s="57">
        <f t="shared" si="4"/>
        <v>0.92466740271468051</v>
      </c>
    </row>
    <row r="25" spans="1:24" s="10" customFormat="1" ht="28.5" customHeight="1" x14ac:dyDescent="0.2">
      <c r="A25" s="51" t="str">
        <f>+'[1]Access-Jul'!A25</f>
        <v>34101</v>
      </c>
      <c r="B25" s="52" t="str">
        <f>+'[1]Access-Jul'!B25</f>
        <v>MINISTERIO PUBLICO FEDERAL</v>
      </c>
      <c r="C25" s="51" t="str">
        <f>CONCATENATE('[1]Access-Jul'!C25,".",'[1]Access-Jul'!D25)</f>
        <v>03.062</v>
      </c>
      <c r="D25" s="51" t="str">
        <f>CONCATENATE('[1]Access-Jul'!E25,".",'[1]Access-Jul'!G25)</f>
        <v>0031.4264</v>
      </c>
      <c r="E25" s="52" t="str">
        <f>+'[1]Access-Jul'!F25</f>
        <v>PROGRAMA DE GESTAO E MANUTENCAO DO MINISTERIO PUBLICO</v>
      </c>
      <c r="F25" s="52" t="str">
        <f>+'[1]Access-Jul'!H25</f>
        <v>DEFESA DO INTERESSE PUBLICO NO PROCESSO JUDICIARIO - MINISTE</v>
      </c>
      <c r="G25" s="51" t="str">
        <f>IF('[1]Access-Jul'!I25="1","F","S")</f>
        <v>F</v>
      </c>
      <c r="H25" s="51" t="str">
        <f>+'[1]Access-Jul'!J25</f>
        <v>1000</v>
      </c>
      <c r="I25" s="52" t="str">
        <f>+'[1]Access-Jul'!K25</f>
        <v>RECURSOS LIVRES DA UNIAO</v>
      </c>
      <c r="J25" s="51" t="str">
        <f>+'[1]Access-Jul'!L25</f>
        <v>3</v>
      </c>
      <c r="K25" s="56"/>
      <c r="L25" s="56"/>
      <c r="M25" s="56"/>
      <c r="N25" s="54">
        <f t="shared" si="0"/>
        <v>0</v>
      </c>
      <c r="O25" s="56"/>
      <c r="P25" s="56">
        <f>'[1]Access-Jul'!M25-'[1]Access-Jul'!N25</f>
        <v>0</v>
      </c>
      <c r="Q25" s="56">
        <f>'[1]Access-Jul'!O25-'[1]Access-Jul'!P25</f>
        <v>12596.57</v>
      </c>
      <c r="R25" s="56">
        <f t="shared" si="1"/>
        <v>12596.57</v>
      </c>
      <c r="S25" s="56">
        <f>'[1]Access-Jul'!Q25</f>
        <v>0</v>
      </c>
      <c r="T25" s="57">
        <f t="shared" si="2"/>
        <v>0</v>
      </c>
      <c r="U25" s="56">
        <f>'[1]Access-Jul'!R25</f>
        <v>0</v>
      </c>
      <c r="V25" s="57">
        <f t="shared" si="3"/>
        <v>0</v>
      </c>
      <c r="W25" s="56">
        <f>'[1]Access-Jul'!S25</f>
        <v>0</v>
      </c>
      <c r="X25" s="57">
        <f t="shared" si="4"/>
        <v>0</v>
      </c>
    </row>
    <row r="26" spans="1:24" s="10" customFormat="1" ht="28.5" customHeight="1" x14ac:dyDescent="0.2">
      <c r="A26" s="51" t="str">
        <f>+'[1]Access-Jul'!A26</f>
        <v>40201</v>
      </c>
      <c r="B26" s="52" t="str">
        <f>+'[1]Access-Jul'!B26</f>
        <v>INSTITUTO NACIONAL DO SEGURO SOCIAL - INSS</v>
      </c>
      <c r="C26" s="51" t="str">
        <f>CONCATENATE('[1]Access-Jul'!C26,".",'[1]Access-Jul'!D26)</f>
        <v>28.846</v>
      </c>
      <c r="D26" s="51" t="str">
        <f>CONCATENATE('[1]Access-Jul'!E26,".",'[1]Access-Jul'!G26)</f>
        <v>0901.00SA</v>
      </c>
      <c r="E26" s="52" t="str">
        <f>+'[1]Access-Jul'!F26</f>
        <v>OPERACOES ESPECIAIS: CUMPRIMENTO DE SENTENCAS JUDICIAIS</v>
      </c>
      <c r="F26" s="52" t="str">
        <f>+'[1]Access-Jul'!H26</f>
        <v>PAGAMENTO DE HONORARIOS PERICIAIS NAS ACOES EM QUE O INSS FI</v>
      </c>
      <c r="G26" s="51" t="str">
        <f>IF('[1]Access-Jul'!I26="1","F","S")</f>
        <v>S</v>
      </c>
      <c r="H26" s="51" t="str">
        <f>+'[1]Access-Jul'!J26</f>
        <v>1000</v>
      </c>
      <c r="I26" s="52" t="str">
        <f>+'[1]Access-Jul'!K26</f>
        <v>RECURSOS LIVRES DA UNIAO</v>
      </c>
      <c r="J26" s="51" t="str">
        <f>+'[1]Access-Jul'!L26</f>
        <v>3</v>
      </c>
      <c r="K26" s="56"/>
      <c r="L26" s="56"/>
      <c r="M26" s="56"/>
      <c r="N26" s="54">
        <f t="shared" si="0"/>
        <v>0</v>
      </c>
      <c r="O26" s="56"/>
      <c r="P26" s="56">
        <f>'[1]Access-Jul'!M26-'[1]Access-Jul'!N26</f>
        <v>0</v>
      </c>
      <c r="Q26" s="56">
        <f>'[1]Access-Jul'!O26-'[1]Access-Jul'!P26</f>
        <v>0</v>
      </c>
      <c r="R26" s="56">
        <f t="shared" si="1"/>
        <v>0</v>
      </c>
      <c r="S26" s="56">
        <f>'[1]Access-Jul'!Q26</f>
        <v>0</v>
      </c>
      <c r="T26" s="57">
        <f t="shared" si="2"/>
        <v>0</v>
      </c>
      <c r="U26" s="56">
        <f>'[1]Access-Jul'!R26</f>
        <v>0</v>
      </c>
      <c r="V26" s="57">
        <f t="shared" si="3"/>
        <v>0</v>
      </c>
      <c r="W26" s="56">
        <f>'[1]Access-Jul'!S26</f>
        <v>0</v>
      </c>
      <c r="X26" s="57">
        <f t="shared" si="4"/>
        <v>0</v>
      </c>
    </row>
    <row r="27" spans="1:24" s="10" customFormat="1" ht="28.5" customHeight="1" thickBot="1" x14ac:dyDescent="0.25">
      <c r="A27" s="51" t="str">
        <f>+'[1]Access-Jul'!A27</f>
        <v>63101</v>
      </c>
      <c r="B27" s="52" t="str">
        <f>+'[1]Access-Jul'!B27</f>
        <v>ADVOCACIA-GERAL DA UNIAO - AGU</v>
      </c>
      <c r="C27" s="51" t="str">
        <f>CONCATENATE('[1]Access-Jul'!C27,".",'[1]Access-Jul'!D27)</f>
        <v>03.092</v>
      </c>
      <c r="D27" s="51" t="str">
        <f>CONCATENATE('[1]Access-Jul'!E27,".",'[1]Access-Jul'!G27)</f>
        <v>4005.2674</v>
      </c>
      <c r="E27" s="52" t="str">
        <f>+'[1]Access-Jul'!F27</f>
        <v>PROTECAO JURIDICA DA UNIAO</v>
      </c>
      <c r="F27" s="52" t="str">
        <f>+'[1]Access-Jul'!H27</f>
        <v>REPRESENTACAO JUDICIAL E EXTRAJUDICIAL DA UNIAO E SUAS AUTAR</v>
      </c>
      <c r="G27" s="51" t="str">
        <f>IF('[1]Access-Jul'!I27="1","F","S")</f>
        <v>F</v>
      </c>
      <c r="H27" s="51" t="str">
        <f>+'[1]Access-Jul'!J27</f>
        <v>1000</v>
      </c>
      <c r="I27" s="52" t="str">
        <f>+'[1]Access-Jul'!K27</f>
        <v>RECURSOS LIVRES DA UNIAO</v>
      </c>
      <c r="J27" s="51" t="str">
        <f>+'[1]Access-Jul'!L27</f>
        <v>3</v>
      </c>
      <c r="K27" s="56"/>
      <c r="L27" s="56"/>
      <c r="M27" s="56"/>
      <c r="N27" s="54">
        <f t="shared" si="0"/>
        <v>0</v>
      </c>
      <c r="O27" s="56"/>
      <c r="P27" s="56">
        <f>'[1]Access-Jul'!M27-'[1]Access-Jul'!N27</f>
        <v>0</v>
      </c>
      <c r="Q27" s="56">
        <f>'[1]Access-Jul'!O27-'[1]Access-Jul'!P27</f>
        <v>62206.16</v>
      </c>
      <c r="R27" s="56">
        <f t="shared" si="1"/>
        <v>62206.16</v>
      </c>
      <c r="S27" s="56">
        <f>'[1]Access-Jul'!Q27</f>
        <v>53632.52</v>
      </c>
      <c r="T27" s="57">
        <f t="shared" si="2"/>
        <v>0.86217377828819519</v>
      </c>
      <c r="U27" s="56">
        <f>'[1]Access-Jul'!R27</f>
        <v>49886.81</v>
      </c>
      <c r="V27" s="57">
        <f t="shared" si="3"/>
        <v>0.80195932364254596</v>
      </c>
      <c r="W27" s="56">
        <f>'[1]Access-Jul'!S27</f>
        <v>49886.81</v>
      </c>
      <c r="X27" s="57">
        <f t="shared" si="4"/>
        <v>0.80195932364254596</v>
      </c>
    </row>
    <row r="28" spans="1:24" s="10" customFormat="1" ht="28.5" customHeight="1" thickBot="1" x14ac:dyDescent="0.25">
      <c r="A28" s="18" t="s">
        <v>48</v>
      </c>
      <c r="B28" s="58"/>
      <c r="C28" s="58"/>
      <c r="D28" s="58"/>
      <c r="E28" s="58"/>
      <c r="F28" s="58"/>
      <c r="G28" s="58"/>
      <c r="H28" s="58"/>
      <c r="I28" s="58"/>
      <c r="J28" s="19"/>
      <c r="K28" s="59">
        <v>0</v>
      </c>
      <c r="L28" s="59">
        <v>0</v>
      </c>
      <c r="M28" s="59">
        <v>0</v>
      </c>
      <c r="N28" s="59">
        <v>0</v>
      </c>
      <c r="O28" s="59">
        <v>0</v>
      </c>
      <c r="P28" s="60">
        <f>SUM(P10:P27)</f>
        <v>1337386426.2399998</v>
      </c>
      <c r="Q28" s="60">
        <f>SUM(Q10:Q27)</f>
        <v>-88151.459999999992</v>
      </c>
      <c r="R28" s="60">
        <f>SUM(R10:R27)</f>
        <v>1337298274.7799997</v>
      </c>
      <c r="S28" s="60">
        <f>SUM(S10:S27)</f>
        <v>1278001661.6699996</v>
      </c>
      <c r="T28" s="61">
        <f t="shared" si="2"/>
        <v>0.95565939609115624</v>
      </c>
      <c r="U28" s="60">
        <f>SUM(U10:U27)</f>
        <v>1123781204.3699999</v>
      </c>
      <c r="V28" s="61">
        <f t="shared" si="3"/>
        <v>0.84033698806264756</v>
      </c>
      <c r="W28" s="60">
        <f>SUM(W10:W27)</f>
        <v>1079875141.9400001</v>
      </c>
      <c r="X28" s="61">
        <f t="shared" si="4"/>
        <v>0.80750507370365932</v>
      </c>
    </row>
    <row r="29" spans="1:24" ht="12.75" x14ac:dyDescent="0.2">
      <c r="A29" s="2" t="s">
        <v>49</v>
      </c>
      <c r="B29" s="2"/>
      <c r="C29" s="2"/>
      <c r="D29" s="2"/>
      <c r="E29" s="2"/>
      <c r="F29" s="2"/>
      <c r="G29" s="2"/>
      <c r="H29" s="3"/>
      <c r="I29" s="3"/>
      <c r="J29" s="3"/>
      <c r="K29" s="2"/>
      <c r="L29" s="2"/>
      <c r="M29" s="2"/>
      <c r="N29" s="2"/>
      <c r="O29" s="2"/>
      <c r="P29" s="2"/>
      <c r="Q29" s="2"/>
      <c r="R29" s="2"/>
      <c r="S29" s="2"/>
      <c r="T29" s="2"/>
      <c r="U29" s="4"/>
      <c r="V29" s="2"/>
      <c r="W29" s="4"/>
      <c r="X29" s="2"/>
    </row>
    <row r="30" spans="1:24" ht="12.75" x14ac:dyDescent="0.2">
      <c r="A30" s="2" t="s">
        <v>50</v>
      </c>
      <c r="B30" s="62"/>
      <c r="C30" s="2"/>
      <c r="D30" s="2"/>
      <c r="E30" s="2"/>
      <c r="F30" s="2"/>
      <c r="G30" s="2"/>
      <c r="H30" s="3"/>
      <c r="I30" s="3"/>
      <c r="J30" s="3"/>
      <c r="K30" s="2"/>
      <c r="L30" s="2"/>
      <c r="M30" s="2"/>
      <c r="N30" s="2"/>
      <c r="O30" s="2"/>
      <c r="P30" s="2"/>
      <c r="Q30" s="2"/>
      <c r="R30" s="2"/>
      <c r="S30" s="2"/>
      <c r="T30" s="2"/>
      <c r="U30" s="4"/>
      <c r="V30" s="2"/>
      <c r="W30" s="4"/>
      <c r="X30" s="2"/>
    </row>
    <row r="31" spans="1:24" s="6" customFormat="1" ht="15.95" customHeight="1" x14ac:dyDescent="0.2"/>
    <row r="32" spans="1:24" ht="12.75" x14ac:dyDescent="0.2">
      <c r="N32" s="63"/>
      <c r="O32" s="64"/>
      <c r="P32" s="64"/>
      <c r="Q32" s="64"/>
      <c r="R32" s="64"/>
      <c r="S32" s="64"/>
      <c r="T32" s="64"/>
      <c r="U32" s="64"/>
      <c r="V32" s="64"/>
      <c r="W32" s="64"/>
    </row>
    <row r="33" spans="14:14" ht="12.75" x14ac:dyDescent="0.2">
      <c r="N33" s="65"/>
    </row>
    <row r="34" spans="14:14" ht="25.5" customHeight="1" x14ac:dyDescent="0.2">
      <c r="N34" s="65"/>
    </row>
    <row r="35" spans="14:14" ht="25.5" customHeight="1" x14ac:dyDescent="0.2">
      <c r="N35" s="65"/>
    </row>
  </sheetData>
  <mergeCells count="17">
    <mergeCell ref="A28:J28"/>
    <mergeCell ref="C8:C9"/>
    <mergeCell ref="D8:D9"/>
    <mergeCell ref="E8:F8"/>
    <mergeCell ref="G8:G9"/>
    <mergeCell ref="H8:I8"/>
    <mergeCell ref="J8:J9"/>
    <mergeCell ref="A5:X5"/>
    <mergeCell ref="A7:J7"/>
    <mergeCell ref="K7:K8"/>
    <mergeCell ref="L7:M7"/>
    <mergeCell ref="N7:N8"/>
    <mergeCell ref="O7:O8"/>
    <mergeCell ref="P7:Q7"/>
    <mergeCell ref="R7:R8"/>
    <mergeCell ref="S7:X7"/>
    <mergeCell ref="A8:B8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3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Jul</vt:lpstr>
      <vt:lpstr>Jul!Area_de_impressao</vt:lpstr>
    </vt:vector>
  </TitlesOfParts>
  <Company>Tribunal Regional Federal 3ª Região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LILIAN HATSUE YOSHIZAWA</dc:creator>
  <cp:lastModifiedBy>LILIAN HATSUE YOSHIZAWA</cp:lastModifiedBy>
  <cp:lastPrinted>2023-08-18T19:33:25Z</cp:lastPrinted>
  <dcterms:created xsi:type="dcterms:W3CDTF">2023-08-18T19:32:51Z</dcterms:created>
  <dcterms:modified xsi:type="dcterms:W3CDTF">2023-08-18T19:33:42Z</dcterms:modified>
</cp:coreProperties>
</file>