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8 - Agosto\Publicacao internet TRF\Anexo II\090017\"/>
    </mc:Choice>
  </mc:AlternateContent>
  <bookViews>
    <workbookView xWindow="0" yWindow="0" windowWidth="28800" windowHeight="11775"/>
  </bookViews>
  <sheets>
    <sheet name="Ago" sheetId="1" r:id="rId1"/>
  </sheets>
  <externalReferences>
    <externalReference r:id="rId2"/>
  </externalReferences>
  <definedNames>
    <definedName name="_xlnm.Print_Area" localSheetId="0">Ago!$A$1:$X$30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7" i="1" l="1"/>
  <c r="U27" i="1"/>
  <c r="S27" i="1"/>
  <c r="Q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R26" i="1" s="1"/>
  <c r="P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R24" i="1" s="1"/>
  <c r="P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R22" i="1" s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R19" i="1" s="1"/>
  <c r="X19" i="1" s="1"/>
  <c r="P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R18" i="1" s="1"/>
  <c r="V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R14" i="1" s="1"/>
  <c r="P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V11" i="1" s="1"/>
  <c r="Q11" i="1"/>
  <c r="P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P28" i="1" s="1"/>
  <c r="N10" i="1"/>
  <c r="J10" i="1"/>
  <c r="I10" i="1"/>
  <c r="H10" i="1"/>
  <c r="G10" i="1"/>
  <c r="F10" i="1"/>
  <c r="E10" i="1"/>
  <c r="D10" i="1"/>
  <c r="C10" i="1"/>
  <c r="B10" i="1"/>
  <c r="A10" i="1"/>
  <c r="X17" i="1" l="1"/>
  <c r="T17" i="1"/>
  <c r="X15" i="1"/>
  <c r="V15" i="1"/>
  <c r="T15" i="1"/>
  <c r="Q28" i="1"/>
  <c r="X11" i="1"/>
  <c r="R10" i="1"/>
  <c r="V10" i="1" s="1"/>
  <c r="R13" i="1"/>
  <c r="T13" i="1" s="1"/>
  <c r="R16" i="1"/>
  <c r="T16" i="1" s="1"/>
  <c r="S28" i="1"/>
  <c r="U28" i="1"/>
  <c r="R20" i="1"/>
  <c r="X26" i="1"/>
  <c r="V26" i="1"/>
  <c r="T26" i="1"/>
  <c r="V13" i="1"/>
  <c r="X16" i="1"/>
  <c r="V16" i="1"/>
  <c r="V27" i="1"/>
  <c r="X27" i="1"/>
  <c r="T27" i="1"/>
  <c r="X14" i="1"/>
  <c r="V14" i="1"/>
  <c r="T14" i="1"/>
  <c r="T20" i="1"/>
  <c r="X20" i="1"/>
  <c r="V20" i="1"/>
  <c r="V23" i="1"/>
  <c r="T23" i="1"/>
  <c r="X23" i="1"/>
  <c r="T24" i="1"/>
  <c r="X24" i="1"/>
  <c r="V24" i="1"/>
  <c r="T25" i="1"/>
  <c r="X25" i="1"/>
  <c r="V25" i="1"/>
  <c r="V22" i="1"/>
  <c r="X22" i="1"/>
  <c r="T22" i="1"/>
  <c r="W28" i="1"/>
  <c r="R12" i="1"/>
  <c r="R28" i="1" s="1"/>
  <c r="X18" i="1"/>
  <c r="V17" i="1"/>
  <c r="T19" i="1"/>
  <c r="R21" i="1"/>
  <c r="V19" i="1"/>
  <c r="T11" i="1"/>
  <c r="T18" i="1"/>
  <c r="X13" i="1" l="1"/>
  <c r="X10" i="1"/>
  <c r="T10" i="1"/>
  <c r="V28" i="1"/>
  <c r="T28" i="1"/>
  <c r="X28" i="1"/>
  <c r="X21" i="1"/>
  <c r="V21" i="1"/>
  <c r="T21" i="1"/>
  <c r="T12" i="1"/>
  <c r="X12" i="1"/>
  <c r="V1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<sst xmlns="http://schemas.openxmlformats.org/spreadsheetml/2006/main" count="55" uniqueCount="51">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</sst>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5">
    <cellStyle name="Normal" xfId="0" builtinId="0"/>
    <cellStyle name="Normal 2 8" xfId="2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Anexo%20II%20-%20Transparencia%20Mensal%202023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Jul_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Jul_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A10" t="str">
            <v>11101</v>
          </cell>
          <cell r="B10" t="str">
            <v>SUPERIOR TRIBUNAL DE JUSTICA</v>
          </cell>
          <cell r="C10" t="str">
            <v>02</v>
          </cell>
          <cell r="D10" t="str">
            <v>128</v>
          </cell>
          <cell r="E10" t="str">
            <v>0033</v>
          </cell>
          <cell r="F10" t="str">
            <v>PROGRAMA DE GESTAO E MANUTENCAO DO PODER JUDICIARIO</v>
          </cell>
          <cell r="G10" t="str">
            <v>20G2</v>
          </cell>
          <cell r="H10" t="str">
            <v>FORMACAO E APERFEICOAMENTO DE MAGISTRADOS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O10">
            <v>8317.5</v>
          </cell>
          <cell r="Q10">
            <v>6029.5</v>
          </cell>
          <cell r="R10">
            <v>6029.5</v>
          </cell>
          <cell r="S10">
            <v>4371.3900000000003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4224</v>
          </cell>
          <cell r="H11" t="str">
            <v>ASSISTENCIA JURIDICA A PESSOAS CARENTES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2431297</v>
          </cell>
          <cell r="Q11">
            <v>2413672.14</v>
          </cell>
          <cell r="R11">
            <v>2408980.02</v>
          </cell>
          <cell r="S11">
            <v>2298612.73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4</v>
          </cell>
          <cell r="M12">
            <v>15289885</v>
          </cell>
          <cell r="Q12">
            <v>13996255.630000001</v>
          </cell>
          <cell r="R12">
            <v>10159017.98</v>
          </cell>
          <cell r="S12">
            <v>5531417.1100000003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147034993</v>
          </cell>
          <cell r="N13">
            <v>10450</v>
          </cell>
          <cell r="P13">
            <v>168674.19</v>
          </cell>
          <cell r="Q13">
            <v>140566872.06</v>
          </cell>
          <cell r="R13">
            <v>69893740.150000006</v>
          </cell>
          <cell r="S13">
            <v>65317461.329999998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1027</v>
          </cell>
          <cell r="K14" t="str">
            <v>SERV.AFETOS AS ATIVID.ESPECIFICAS DA JUSTICA</v>
          </cell>
          <cell r="L14" t="str">
            <v>3</v>
          </cell>
          <cell r="M14">
            <v>18123836</v>
          </cell>
          <cell r="Q14">
            <v>17046247.27</v>
          </cell>
          <cell r="R14">
            <v>8813057.8800000008</v>
          </cell>
          <cell r="S14">
            <v>7823941.71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1</v>
          </cell>
          <cell r="M15">
            <v>744360963.87</v>
          </cell>
          <cell r="Q15">
            <v>744360963.87</v>
          </cell>
          <cell r="R15">
            <v>744174602.07000005</v>
          </cell>
          <cell r="S15">
            <v>720886842.84000003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3</v>
          </cell>
          <cell r="M16">
            <v>198000</v>
          </cell>
          <cell r="Q16">
            <v>138000</v>
          </cell>
          <cell r="R16">
            <v>44952.54</v>
          </cell>
          <cell r="S16">
            <v>44952.54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219Z</v>
          </cell>
          <cell r="H17" t="str">
            <v>CONSERVACAO E RECUPERACAO DE ATIVOS DE INFRAESTRUTURA DA UNI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4</v>
          </cell>
          <cell r="M17">
            <v>15436085</v>
          </cell>
          <cell r="Q17">
            <v>3345409.33</v>
          </cell>
          <cell r="R17">
            <v>139456.26</v>
          </cell>
          <cell r="S17">
            <v>126319.7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2004</v>
          </cell>
          <cell r="H18" t="str">
            <v>ASSISTENCIA MEDICA E ODONTOLOGICA AOS SERVIDORES CIVIS, EMPR</v>
          </cell>
          <cell r="I18" t="str">
            <v>2</v>
          </cell>
          <cell r="J18" t="str">
            <v>1000</v>
          </cell>
          <cell r="K18" t="str">
            <v>RECURSOS LIVRES DA UNIAO</v>
          </cell>
          <cell r="L18" t="str">
            <v>3</v>
          </cell>
          <cell r="M18">
            <v>65516040</v>
          </cell>
          <cell r="Q18">
            <v>64832039.880000003</v>
          </cell>
          <cell r="R18">
            <v>45673076.68</v>
          </cell>
          <cell r="S18">
            <v>41813735.210000001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0033</v>
          </cell>
          <cell r="F19" t="str">
            <v>PROGRAMA DE GESTAO E MANUTENCAO DO PODER JUDICIARIO</v>
          </cell>
          <cell r="G19" t="str">
            <v>212B</v>
          </cell>
          <cell r="H19" t="str">
            <v>BENEFICIOS OBRIGATORIOS AOS SERVIDORES CIVIS, EMPREGADOS, MI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70520542.269999996</v>
          </cell>
          <cell r="Q19">
            <v>70520542.269999996</v>
          </cell>
          <cell r="R19">
            <v>45943752.210000001</v>
          </cell>
          <cell r="S19">
            <v>45943752.210000001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846</v>
          </cell>
          <cell r="E20" t="str">
            <v>0033</v>
          </cell>
          <cell r="F20" t="str">
            <v>PROGRAMA DE GESTAO E MANUTENCAO DO PODER JUDICIARIO</v>
          </cell>
          <cell r="G20" t="str">
            <v>09HB</v>
          </cell>
          <cell r="H20" t="str">
            <v>CONTRIBUICAO DA UNIAO, DE SUAS AUTARQUIAS E FUNDACOES PARA O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1</v>
          </cell>
          <cell r="M20">
            <v>139297166.24000001</v>
          </cell>
          <cell r="Q20">
            <v>139297166.24000001</v>
          </cell>
          <cell r="R20">
            <v>139297166.24000001</v>
          </cell>
          <cell r="S20">
            <v>139297166.24000001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09</v>
          </cell>
          <cell r="D21" t="str">
            <v>272</v>
          </cell>
          <cell r="E21" t="str">
            <v>0033</v>
          </cell>
          <cell r="F21" t="str">
            <v>PROGRAMA DE GESTAO E MANUTENCAO DO PODER JUDICIARIO</v>
          </cell>
          <cell r="G21" t="str">
            <v>0181</v>
          </cell>
          <cell r="H21" t="str">
            <v>APOSENTADORIAS E PENSOES CIVIS DA UNIAO</v>
          </cell>
          <cell r="I21" t="str">
            <v>2</v>
          </cell>
          <cell r="J21" t="str">
            <v>1056</v>
          </cell>
          <cell r="K21" t="str">
            <v>BENEFICIOS DO RPPS DA UNIAO</v>
          </cell>
          <cell r="L21" t="str">
            <v>1</v>
          </cell>
          <cell r="M21">
            <v>197710662.44</v>
          </cell>
          <cell r="Q21">
            <v>197710662.44</v>
          </cell>
          <cell r="R21">
            <v>197674328.72999999</v>
          </cell>
          <cell r="S21">
            <v>191100109.05000001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28</v>
          </cell>
          <cell r="D22" t="str">
            <v>846</v>
          </cell>
          <cell r="E22" t="str">
            <v>0909</v>
          </cell>
          <cell r="F22" t="str">
            <v>OPERACOES ESPECIAIS: OUTROS ENCARGOS ESPECIAIS</v>
          </cell>
          <cell r="G22" t="str">
            <v>00S6</v>
          </cell>
          <cell r="H22" t="str">
            <v>BENEFICIO ESPECIAL E DEMAIS COMPLEMENTACOES DE APOSENTADORIA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1</v>
          </cell>
          <cell r="M22">
            <v>374045.91</v>
          </cell>
          <cell r="Q22">
            <v>374045.91</v>
          </cell>
          <cell r="R22">
            <v>374045.91</v>
          </cell>
          <cell r="S22">
            <v>374045.91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061</v>
          </cell>
          <cell r="E23" t="str">
            <v>0033</v>
          </cell>
          <cell r="F23" t="str">
            <v>PROGRAMA DE GESTAO E MANUTENCAO DO PODER JUDICIARIO</v>
          </cell>
          <cell r="G23" t="str">
            <v>4257</v>
          </cell>
          <cell r="H23" t="str">
            <v>JULGAMENTO DE CAUSAS NA JUSTICA FEDERAL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46685.79</v>
          </cell>
          <cell r="Q23">
            <v>46685.79</v>
          </cell>
          <cell r="R23">
            <v>33314.239999999998</v>
          </cell>
          <cell r="S23">
            <v>33314.239999999998</v>
          </cell>
        </row>
        <row r="24">
          <cell r="A24" t="str">
            <v>33201</v>
          </cell>
          <cell r="B24" t="str">
            <v>INSTITUTO NACIONAL DO SEGURO SOCIAL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00SA</v>
          </cell>
          <cell r="H24" t="str">
            <v>PAGAMENTO DE HONORARIOS PERICIAIS NAS ACOES EM QUE O INSS FI</v>
          </cell>
          <cell r="I24" t="str">
            <v>2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M24">
            <v>22755775</v>
          </cell>
          <cell r="Q24">
            <v>22601339.539999999</v>
          </cell>
          <cell r="R24">
            <v>22589216.300000001</v>
          </cell>
          <cell r="S24">
            <v>21313539.960000001</v>
          </cell>
        </row>
        <row r="25">
          <cell r="A25" t="str">
            <v>34101</v>
          </cell>
          <cell r="B25" t="str">
            <v>MINISTERIO PUBLICO FEDERAL</v>
          </cell>
          <cell r="C25" t="str">
            <v>03</v>
          </cell>
          <cell r="D25" t="str">
            <v>062</v>
          </cell>
          <cell r="E25" t="str">
            <v>0031</v>
          </cell>
          <cell r="F25" t="str">
            <v>PROGRAMA DE GESTAO E MANUTENCAO DO MINISTERIO PUBLICO</v>
          </cell>
          <cell r="G25" t="str">
            <v>4264</v>
          </cell>
          <cell r="H25" t="str">
            <v>DEFESA DO INTERESSE PUBLICO NO PROCESSO JUDICIARIO - MINISTE</v>
          </cell>
          <cell r="I25" t="str">
            <v>1</v>
          </cell>
          <cell r="J25" t="str">
            <v>1000</v>
          </cell>
          <cell r="K25" t="str">
            <v>RECURSOS LIVRES DA UNIAO</v>
          </cell>
          <cell r="L25" t="str">
            <v>3</v>
          </cell>
          <cell r="O25">
            <v>12596.57</v>
          </cell>
        </row>
        <row r="26">
          <cell r="A26" t="str">
            <v>40201</v>
          </cell>
          <cell r="B26" t="str">
            <v>INSTITUTO NACIONAL DO SEGURO SOCIAL - INSS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00SA</v>
          </cell>
          <cell r="H26" t="str">
            <v>PAGAMENTO DE HONORARIOS PERICIAIS NAS ACOES EM QUE O INSS FI</v>
          </cell>
          <cell r="I26" t="str">
            <v>2</v>
          </cell>
          <cell r="J26" t="str">
            <v>1000</v>
          </cell>
          <cell r="K26" t="str">
            <v>RECURSOS LIVRES DA UNIAO</v>
          </cell>
          <cell r="L26" t="str">
            <v>3</v>
          </cell>
          <cell r="M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A27" t="str">
            <v>63101</v>
          </cell>
          <cell r="B27" t="str">
            <v>ADVOCACIA-GERAL DA UNIAO - AGU</v>
          </cell>
          <cell r="C27" t="str">
            <v>03</v>
          </cell>
          <cell r="D27" t="str">
            <v>092</v>
          </cell>
          <cell r="E27" t="str">
            <v>4005</v>
          </cell>
          <cell r="F27" t="str">
            <v>PROTECAO JURIDICA DA UNIAO</v>
          </cell>
          <cell r="G27" t="str">
            <v>2674</v>
          </cell>
          <cell r="H27" t="str">
            <v>REPRESENTACAO JUDICIAL E EXTRAJUDICIAL DA UNIAO E SUAS AUTAR</v>
          </cell>
          <cell r="I27" t="str">
            <v>1</v>
          </cell>
          <cell r="J27" t="str">
            <v>1000</v>
          </cell>
          <cell r="K27" t="str">
            <v>RECURSOS LIVRES DA UNIAO</v>
          </cell>
          <cell r="L27" t="str">
            <v>3</v>
          </cell>
          <cell r="O27">
            <v>96745.1</v>
          </cell>
          <cell r="Q27">
            <v>96745.1</v>
          </cell>
          <cell r="R27">
            <v>53632.52</v>
          </cell>
          <cell r="S27">
            <v>53632.52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showGridLines="0" tabSelected="1" view="pageBreakPreview" zoomScaleNormal="80" zoomScaleSheetLayoutView="10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85546875" customWidth="1"/>
    <col min="17" max="17" width="15" customWidth="1"/>
    <col min="18" max="18" width="17.28515625" customWidth="1"/>
    <col min="19" max="19" width="15.85546875" customWidth="1"/>
    <col min="20" max="20" width="12" customWidth="1"/>
    <col min="21" max="21" width="17.5703125" customWidth="1"/>
    <col min="23" max="23" width="18.425781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45139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+'[1]Access-Ago'!A10</f>
        <v>11101</v>
      </c>
      <c r="B10" s="38" t="str">
        <f>+'[1]Access-Ago'!B10</f>
        <v>SUPERIOR TRIBUNAL DE JUSTICA</v>
      </c>
      <c r="C10" s="39" t="str">
        <f>CONCATENATE('[1]Access-Ago'!C10,".",'[1]Access-Ago'!D10)</f>
        <v>02.128</v>
      </c>
      <c r="D10" s="39" t="str">
        <f>CONCATENATE('[1]Access-Ago'!E10,".",'[1]Access-Ago'!G10)</f>
        <v>0033.20G2</v>
      </c>
      <c r="E10" s="38" t="str">
        <f>+'[1]Access-Ago'!F10</f>
        <v>PROGRAMA DE GESTAO E MANUTENCAO DO PODER JUDICIARIO</v>
      </c>
      <c r="F10" s="40" t="str">
        <f>+'[1]Access-Ago'!H10</f>
        <v>FORMACAO E APERFEICOAMENTO DE MAGISTRADOS</v>
      </c>
      <c r="G10" s="37" t="str">
        <f>IF('[1]Access-Ago'!I10="1","F","S")</f>
        <v>F</v>
      </c>
      <c r="H10" s="37" t="str">
        <f>+'[1]Access-Ago'!J10</f>
        <v>1000</v>
      </c>
      <c r="I10" s="41" t="str">
        <f>+'[1]Access-Ago'!K10</f>
        <v>RECURSOS LIVRES DA UNIAO</v>
      </c>
      <c r="J10" s="37" t="str">
        <f>+'[1]Access-Ago'!L10</f>
        <v>3</v>
      </c>
      <c r="K10" s="42"/>
      <c r="L10" s="43"/>
      <c r="M10" s="43"/>
      <c r="N10" s="44">
        <f>K10+L10-M10</f>
        <v>0</v>
      </c>
      <c r="O10" s="42"/>
      <c r="P10" s="45">
        <f>'[1]Access-Ago'!M10-'[1]Access-Ago'!N10</f>
        <v>0</v>
      </c>
      <c r="Q10" s="45">
        <f>'[1]Access-Ago'!O10-'[1]Access-Ago'!P10</f>
        <v>8317.5</v>
      </c>
      <c r="R10" s="45">
        <f>N10-O10+P10+Q10</f>
        <v>8317.5</v>
      </c>
      <c r="S10" s="45">
        <f>'[1]Access-Ago'!Q10</f>
        <v>6029.5</v>
      </c>
      <c r="T10" s="46">
        <f>IF(R10&gt;0,S10/R10,0)</f>
        <v>0.72491734295160803</v>
      </c>
      <c r="U10" s="45">
        <f>'[1]Access-Ago'!R10</f>
        <v>6029.5</v>
      </c>
      <c r="V10" s="46">
        <f>IF(R10&gt;0,U10/R10,0)</f>
        <v>0.72491734295160803</v>
      </c>
      <c r="W10" s="45">
        <f>'[1]Access-Ago'!S10</f>
        <v>4371.3900000000003</v>
      </c>
      <c r="X10" s="46">
        <f>IF(R10&gt;0,W10/R10,0)</f>
        <v>0.52556537421100091</v>
      </c>
    </row>
    <row r="11" spans="1:24" ht="30.75" customHeight="1" x14ac:dyDescent="0.2">
      <c r="A11" s="47" t="str">
        <f>+'[1]Access-Ago'!A11</f>
        <v>12101</v>
      </c>
      <c r="B11" s="48" t="str">
        <f>+'[1]Access-Ago'!B11</f>
        <v>JUSTICA FEDERAL DE PRIMEIRO GRAU</v>
      </c>
      <c r="C11" s="47" t="str">
        <f>CONCATENATE('[1]Access-Ago'!C11,".",'[1]Access-Ago'!D11)</f>
        <v>02.061</v>
      </c>
      <c r="D11" s="47" t="str">
        <f>CONCATENATE('[1]Access-Ago'!E11,".",'[1]Access-Ago'!G11)</f>
        <v>0033.4224</v>
      </c>
      <c r="E11" s="48" t="str">
        <f>+'[1]Access-Ago'!F11</f>
        <v>PROGRAMA DE GESTAO E MANUTENCAO DO PODER JUDICIARIO</v>
      </c>
      <c r="F11" s="49" t="str">
        <f>+'[1]Access-Ago'!H11</f>
        <v>ASSISTENCIA JURIDICA A PESSOAS CARENTES</v>
      </c>
      <c r="G11" s="47" t="str">
        <f>IF('[1]Access-Ago'!I11="1","F","S")</f>
        <v>F</v>
      </c>
      <c r="H11" s="47" t="str">
        <f>+'[1]Access-Ago'!J11</f>
        <v>1000</v>
      </c>
      <c r="I11" s="48" t="str">
        <f>+'[1]Access-Ago'!K11</f>
        <v>RECURSOS LIVRES DA UNIAO</v>
      </c>
      <c r="J11" s="47" t="str">
        <f>+'[1]Access-Ago'!L11</f>
        <v>3</v>
      </c>
      <c r="K11" s="50"/>
      <c r="L11" s="50"/>
      <c r="M11" s="50"/>
      <c r="N11" s="51">
        <v>0</v>
      </c>
      <c r="O11" s="50"/>
      <c r="P11" s="52">
        <f>'[1]Access-Ago'!M11-'[1]Access-Ago'!N11</f>
        <v>2431297</v>
      </c>
      <c r="Q11" s="52">
        <f>'[1]Access-Ago'!O11-'[1]Access-Ago'!P11</f>
        <v>0</v>
      </c>
      <c r="R11" s="52">
        <f t="shared" ref="R11:R27" si="0">N11-O11+P11+Q11</f>
        <v>2431297</v>
      </c>
      <c r="S11" s="52">
        <f>'[1]Access-Ago'!Q11</f>
        <v>2413672.14</v>
      </c>
      <c r="T11" s="53">
        <f t="shared" ref="T11:T28" si="1">IF(R11&gt;0,S11/R11,0)</f>
        <v>0.99275084039506489</v>
      </c>
      <c r="U11" s="52">
        <f>'[1]Access-Ago'!R11</f>
        <v>2408980.02</v>
      </c>
      <c r="V11" s="53">
        <f t="shared" ref="V11:V28" si="2">IF(R11&gt;0,U11/R11,0)</f>
        <v>0.99082095688021665</v>
      </c>
      <c r="W11" s="52">
        <f>'[1]Access-Ago'!S11</f>
        <v>2298612.73</v>
      </c>
      <c r="X11" s="53">
        <f t="shared" ref="X11:X28" si="3">IF(R11&gt;0,W11/R11,0)</f>
        <v>0.94542654805233584</v>
      </c>
    </row>
    <row r="12" spans="1:24" ht="30.75" customHeight="1" x14ac:dyDescent="0.2">
      <c r="A12" s="47" t="str">
        <f>+'[1]Access-Ago'!A12</f>
        <v>12101</v>
      </c>
      <c r="B12" s="48" t="str">
        <f>+'[1]Access-Ago'!B12</f>
        <v>JUSTICA FEDERAL DE PRIMEIRO GRAU</v>
      </c>
      <c r="C12" s="47" t="str">
        <f>CONCATENATE('[1]Access-Ago'!C12,".",'[1]Access-Ago'!D12)</f>
        <v>02.061</v>
      </c>
      <c r="D12" s="47" t="str">
        <f>CONCATENATE('[1]Access-Ago'!E12,".",'[1]Access-Ago'!G12)</f>
        <v>0033.4257</v>
      </c>
      <c r="E12" s="48" t="str">
        <f>+'[1]Access-Ago'!F12</f>
        <v>PROGRAMA DE GESTAO E MANUTENCAO DO PODER JUDICIARIO</v>
      </c>
      <c r="F12" s="48" t="str">
        <f>+'[1]Access-Ago'!H12</f>
        <v>JULGAMENTO DE CAUSAS NA JUSTICA FEDERAL</v>
      </c>
      <c r="G12" s="47" t="str">
        <f>IF('[1]Access-Ago'!I12="1","F","S")</f>
        <v>F</v>
      </c>
      <c r="H12" s="47" t="str">
        <f>+'[1]Access-Ago'!J12</f>
        <v>1000</v>
      </c>
      <c r="I12" s="48" t="str">
        <f>+'[1]Access-Ago'!K12</f>
        <v>RECURSOS LIVRES DA UNIAO</v>
      </c>
      <c r="J12" s="47" t="str">
        <f>+'[1]Access-Ago'!L12</f>
        <v>4</v>
      </c>
      <c r="K12" s="52"/>
      <c r="L12" s="52"/>
      <c r="M12" s="52"/>
      <c r="N12" s="50">
        <v>0</v>
      </c>
      <c r="O12" s="52"/>
      <c r="P12" s="52">
        <f>'[1]Access-Ago'!M12-'[1]Access-Ago'!N12</f>
        <v>15289885</v>
      </c>
      <c r="Q12" s="52">
        <f>'[1]Access-Ago'!O12-'[1]Access-Ago'!P12</f>
        <v>0</v>
      </c>
      <c r="R12" s="52">
        <f t="shared" si="0"/>
        <v>15289885</v>
      </c>
      <c r="S12" s="52">
        <f>'[1]Access-Ago'!Q12</f>
        <v>13996255.630000001</v>
      </c>
      <c r="T12" s="53">
        <f t="shared" si="1"/>
        <v>0.91539312623999469</v>
      </c>
      <c r="U12" s="52">
        <f>'[1]Access-Ago'!R12</f>
        <v>10159017.98</v>
      </c>
      <c r="V12" s="53">
        <f t="shared" si="2"/>
        <v>0.66442736358056331</v>
      </c>
      <c r="W12" s="52">
        <f>'[1]Access-Ago'!S12</f>
        <v>5531417.1100000003</v>
      </c>
      <c r="X12" s="53">
        <f t="shared" si="3"/>
        <v>0.36176970003371511</v>
      </c>
    </row>
    <row r="13" spans="1:24" ht="30.75" customHeight="1" x14ac:dyDescent="0.2">
      <c r="A13" s="47" t="str">
        <f>+'[1]Access-Ago'!A13</f>
        <v>12101</v>
      </c>
      <c r="B13" s="48" t="str">
        <f>+'[1]Access-Ago'!B13</f>
        <v>JUSTICA FEDERAL DE PRIMEIRO GRAU</v>
      </c>
      <c r="C13" s="47" t="str">
        <f>CONCATENATE('[1]Access-Ago'!C13,".",'[1]Access-Ago'!D13)</f>
        <v>02.061</v>
      </c>
      <c r="D13" s="47" t="str">
        <f>CONCATENATE('[1]Access-Ago'!E13,".",'[1]Access-Ago'!G13)</f>
        <v>0033.4257</v>
      </c>
      <c r="E13" s="48" t="str">
        <f>+'[1]Access-Ago'!F13</f>
        <v>PROGRAMA DE GESTAO E MANUTENCAO DO PODER JUDICIARIO</v>
      </c>
      <c r="F13" s="48" t="str">
        <f>+'[1]Access-Ago'!H13</f>
        <v>JULGAMENTO DE CAUSAS NA JUSTICA FEDERAL</v>
      </c>
      <c r="G13" s="47" t="str">
        <f>IF('[1]Access-Ago'!I13="1","F","S")</f>
        <v>F</v>
      </c>
      <c r="H13" s="47" t="str">
        <f>+'[1]Access-Ago'!J13</f>
        <v>1000</v>
      </c>
      <c r="I13" s="48" t="str">
        <f>+'[1]Access-Ago'!K13</f>
        <v>RECURSOS LIVRES DA UNIAO</v>
      </c>
      <c r="J13" s="47" t="str">
        <f>+'[1]Access-Ago'!L13</f>
        <v>3</v>
      </c>
      <c r="K13" s="52"/>
      <c r="L13" s="52"/>
      <c r="M13" s="52"/>
      <c r="N13" s="50">
        <v>0</v>
      </c>
      <c r="O13" s="52"/>
      <c r="P13" s="52">
        <f>'[1]Access-Ago'!M13-'[1]Access-Ago'!N13</f>
        <v>147024543</v>
      </c>
      <c r="Q13" s="52">
        <f>'[1]Access-Ago'!O13-'[1]Access-Ago'!P13</f>
        <v>-168674.19</v>
      </c>
      <c r="R13" s="52">
        <f t="shared" si="0"/>
        <v>146855868.81</v>
      </c>
      <c r="S13" s="52">
        <f>'[1]Access-Ago'!Q13</f>
        <v>140566872.06</v>
      </c>
      <c r="T13" s="53">
        <f t="shared" si="1"/>
        <v>0.95717572065072443</v>
      </c>
      <c r="U13" s="52">
        <f>'[1]Access-Ago'!R13</f>
        <v>69893740.150000006</v>
      </c>
      <c r="V13" s="53">
        <f t="shared" si="2"/>
        <v>0.47593426613700757</v>
      </c>
      <c r="W13" s="52">
        <f>'[1]Access-Ago'!S13</f>
        <v>65317461.329999998</v>
      </c>
      <c r="X13" s="53">
        <f t="shared" si="3"/>
        <v>0.44477256414251165</v>
      </c>
    </row>
    <row r="14" spans="1:24" ht="30.75" customHeight="1" x14ac:dyDescent="0.2">
      <c r="A14" s="47" t="str">
        <f>+'[1]Access-Ago'!A14</f>
        <v>12101</v>
      </c>
      <c r="B14" s="48" t="str">
        <f>+'[1]Access-Ago'!B14</f>
        <v>JUSTICA FEDERAL DE PRIMEIRO GRAU</v>
      </c>
      <c r="C14" s="47" t="str">
        <f>CONCATENATE('[1]Access-Ago'!C14,".",'[1]Access-Ago'!D14)</f>
        <v>02.061</v>
      </c>
      <c r="D14" s="47" t="str">
        <f>CONCATENATE('[1]Access-Ago'!E14,".",'[1]Access-Ago'!G14)</f>
        <v>0033.4257</v>
      </c>
      <c r="E14" s="48" t="str">
        <f>+'[1]Access-Ago'!F14</f>
        <v>PROGRAMA DE GESTAO E MANUTENCAO DO PODER JUDICIARIO</v>
      </c>
      <c r="F14" s="48" t="str">
        <f>+'[1]Access-Ago'!H14</f>
        <v>JULGAMENTO DE CAUSAS NA JUSTICA FEDERAL</v>
      </c>
      <c r="G14" s="47" t="str">
        <f>IF('[1]Access-Ago'!I14="1","F","S")</f>
        <v>F</v>
      </c>
      <c r="H14" s="47" t="str">
        <f>+'[1]Access-Ago'!J14</f>
        <v>1027</v>
      </c>
      <c r="I14" s="48" t="str">
        <f>+'[1]Access-Ago'!K14</f>
        <v>SERV.AFETOS AS ATIVID.ESPECIFICAS DA JUSTICA</v>
      </c>
      <c r="J14" s="47" t="str">
        <f>+'[1]Access-Ago'!L14</f>
        <v>3</v>
      </c>
      <c r="K14" s="52"/>
      <c r="L14" s="52"/>
      <c r="M14" s="52"/>
      <c r="N14" s="50">
        <v>0</v>
      </c>
      <c r="O14" s="52"/>
      <c r="P14" s="52">
        <f>'[1]Access-Ago'!M14-'[1]Access-Ago'!N14</f>
        <v>18123836</v>
      </c>
      <c r="Q14" s="52">
        <f>'[1]Access-Ago'!O14-'[1]Access-Ago'!P14</f>
        <v>0</v>
      </c>
      <c r="R14" s="52">
        <f t="shared" si="0"/>
        <v>18123836</v>
      </c>
      <c r="S14" s="52">
        <f>'[1]Access-Ago'!Q14</f>
        <v>17046247.27</v>
      </c>
      <c r="T14" s="53">
        <f t="shared" si="1"/>
        <v>0.94054301032077314</v>
      </c>
      <c r="U14" s="52">
        <f>'[1]Access-Ago'!R14</f>
        <v>8813057.8800000008</v>
      </c>
      <c r="V14" s="53">
        <f t="shared" si="2"/>
        <v>0.48626890466234635</v>
      </c>
      <c r="W14" s="52">
        <f>'[1]Access-Ago'!S14</f>
        <v>7823941.71</v>
      </c>
      <c r="X14" s="53">
        <f t="shared" si="3"/>
        <v>0.431693473169808</v>
      </c>
    </row>
    <row r="15" spans="1:24" ht="30.75" customHeight="1" x14ac:dyDescent="0.2">
      <c r="A15" s="47" t="str">
        <f>+'[1]Access-Ago'!A15</f>
        <v>12101</v>
      </c>
      <c r="B15" s="48" t="str">
        <f>+'[1]Access-Ago'!B15</f>
        <v>JUSTICA FEDERAL DE PRIMEIRO GRAU</v>
      </c>
      <c r="C15" s="47" t="str">
        <f>CONCATENATE('[1]Access-Ago'!C15,".",'[1]Access-Ago'!D15)</f>
        <v>02.122</v>
      </c>
      <c r="D15" s="47" t="str">
        <f>CONCATENATE('[1]Access-Ago'!E15,".",'[1]Access-Ago'!G15)</f>
        <v>0033.20TP</v>
      </c>
      <c r="E15" s="48" t="str">
        <f>+'[1]Access-Ago'!F15</f>
        <v>PROGRAMA DE GESTAO E MANUTENCAO DO PODER JUDICIARIO</v>
      </c>
      <c r="F15" s="48" t="str">
        <f>+'[1]Access-Ago'!H15</f>
        <v>ATIVOS CIVIS DA UNIAO</v>
      </c>
      <c r="G15" s="47" t="str">
        <f>IF('[1]Access-Ago'!I15="1","F","S")</f>
        <v>F</v>
      </c>
      <c r="H15" s="47" t="str">
        <f>+'[1]Access-Ago'!J15</f>
        <v>1000</v>
      </c>
      <c r="I15" s="48" t="str">
        <f>+'[1]Access-Ago'!K15</f>
        <v>RECURSOS LIVRES DA UNIAO</v>
      </c>
      <c r="J15" s="47" t="str">
        <f>+'[1]Access-Ago'!L15</f>
        <v>1</v>
      </c>
      <c r="K15" s="50"/>
      <c r="L15" s="50"/>
      <c r="M15" s="50"/>
      <c r="N15" s="50">
        <v>0</v>
      </c>
      <c r="O15" s="50"/>
      <c r="P15" s="52">
        <f>'[1]Access-Ago'!M15-'[1]Access-Ago'!N15</f>
        <v>744360963.87</v>
      </c>
      <c r="Q15" s="52">
        <f>'[1]Access-Ago'!O15-'[1]Access-Ago'!P15</f>
        <v>0</v>
      </c>
      <c r="R15" s="52">
        <f t="shared" si="0"/>
        <v>744360963.87</v>
      </c>
      <c r="S15" s="52">
        <f>'[1]Access-Ago'!Q15</f>
        <v>744360963.87</v>
      </c>
      <c r="T15" s="53">
        <f t="shared" si="1"/>
        <v>1</v>
      </c>
      <c r="U15" s="52">
        <f>'[1]Access-Ago'!R15</f>
        <v>744174602.07000005</v>
      </c>
      <c r="V15" s="53">
        <f t="shared" si="2"/>
        <v>0.99974963517829973</v>
      </c>
      <c r="W15" s="52">
        <f>'[1]Access-Ago'!S15</f>
        <v>720886842.84000003</v>
      </c>
      <c r="X15" s="53">
        <f t="shared" si="3"/>
        <v>0.96846406223674619</v>
      </c>
    </row>
    <row r="16" spans="1:24" ht="30.75" customHeight="1" x14ac:dyDescent="0.2">
      <c r="A16" s="47" t="str">
        <f>+'[1]Access-Ago'!A16</f>
        <v>12101</v>
      </c>
      <c r="B16" s="48" t="str">
        <f>+'[1]Access-Ago'!B16</f>
        <v>JUSTICA FEDERAL DE PRIMEIRO GRAU</v>
      </c>
      <c r="C16" s="47" t="str">
        <f>CONCATENATE('[1]Access-Ago'!C16,".",'[1]Access-Ago'!D16)</f>
        <v>02.122</v>
      </c>
      <c r="D16" s="47" t="str">
        <f>CONCATENATE('[1]Access-Ago'!E16,".",'[1]Access-Ago'!G16)</f>
        <v>0033.216H</v>
      </c>
      <c r="E16" s="48" t="str">
        <f>+'[1]Access-Ago'!F16</f>
        <v>PROGRAMA DE GESTAO E MANUTENCAO DO PODER JUDICIARIO</v>
      </c>
      <c r="F16" s="48" t="str">
        <f>+'[1]Access-Ago'!H16</f>
        <v>AJUDA DE CUSTO PARA MORADIA OU AUXILIO-MORADIA A AGENTES PUB</v>
      </c>
      <c r="G16" s="47" t="str">
        <f>IF('[1]Access-Ago'!I16="1","F","S")</f>
        <v>F</v>
      </c>
      <c r="H16" s="47" t="str">
        <f>+'[1]Access-Ago'!J16</f>
        <v>1000</v>
      </c>
      <c r="I16" s="48" t="str">
        <f>+'[1]Access-Ago'!K16</f>
        <v>RECURSOS LIVRES DA UNIAO</v>
      </c>
      <c r="J16" s="47" t="str">
        <f>+'[1]Access-Ago'!L16</f>
        <v>3</v>
      </c>
      <c r="K16" s="52"/>
      <c r="L16" s="52"/>
      <c r="M16" s="52"/>
      <c r="N16" s="50">
        <v>0</v>
      </c>
      <c r="O16" s="52"/>
      <c r="P16" s="52">
        <f>'[1]Access-Ago'!M16-'[1]Access-Ago'!N16</f>
        <v>198000</v>
      </c>
      <c r="Q16" s="52">
        <f>'[1]Access-Ago'!O16-'[1]Access-Ago'!P16</f>
        <v>0</v>
      </c>
      <c r="R16" s="52">
        <f t="shared" si="0"/>
        <v>198000</v>
      </c>
      <c r="S16" s="52">
        <f>'[1]Access-Ago'!Q16</f>
        <v>138000</v>
      </c>
      <c r="T16" s="53">
        <f t="shared" si="1"/>
        <v>0.69696969696969702</v>
      </c>
      <c r="U16" s="52">
        <f>'[1]Access-Ago'!R16</f>
        <v>44952.54</v>
      </c>
      <c r="V16" s="53">
        <f t="shared" si="2"/>
        <v>0.22703303030303032</v>
      </c>
      <c r="W16" s="52">
        <f>'[1]Access-Ago'!S16</f>
        <v>44952.54</v>
      </c>
      <c r="X16" s="53">
        <f t="shared" si="3"/>
        <v>0.22703303030303032</v>
      </c>
    </row>
    <row r="17" spans="1:24" ht="30.75" customHeight="1" x14ac:dyDescent="0.2">
      <c r="A17" s="47" t="str">
        <f>+'[1]Access-Ago'!A17</f>
        <v>12101</v>
      </c>
      <c r="B17" s="48" t="str">
        <f>+'[1]Access-Ago'!B17</f>
        <v>JUSTICA FEDERAL DE PRIMEIRO GRAU</v>
      </c>
      <c r="C17" s="47" t="str">
        <f>CONCATENATE('[1]Access-Ago'!C17,".",'[1]Access-Ago'!D17)</f>
        <v>02.122</v>
      </c>
      <c r="D17" s="47" t="str">
        <f>CONCATENATE('[1]Access-Ago'!E17,".",'[1]Access-Ago'!G17)</f>
        <v>0033.219Z</v>
      </c>
      <c r="E17" s="48" t="str">
        <f>+'[1]Access-Ago'!F17</f>
        <v>PROGRAMA DE GESTAO E MANUTENCAO DO PODER JUDICIARIO</v>
      </c>
      <c r="F17" s="48" t="str">
        <f>+'[1]Access-Ago'!H17</f>
        <v>CONSERVACAO E RECUPERACAO DE ATIVOS DE INFRAESTRUTURA DA UNI</v>
      </c>
      <c r="G17" s="47" t="str">
        <f>IF('[1]Access-Ago'!I17="1","F","S")</f>
        <v>F</v>
      </c>
      <c r="H17" s="47" t="str">
        <f>+'[1]Access-Ago'!J17</f>
        <v>1000</v>
      </c>
      <c r="I17" s="48" t="str">
        <f>+'[1]Access-Ago'!K17</f>
        <v>RECURSOS LIVRES DA UNIAO</v>
      </c>
      <c r="J17" s="47" t="str">
        <f>+'[1]Access-Ago'!L17</f>
        <v>4</v>
      </c>
      <c r="K17" s="52"/>
      <c r="L17" s="52"/>
      <c r="M17" s="52"/>
      <c r="N17" s="50">
        <v>0</v>
      </c>
      <c r="O17" s="52"/>
      <c r="P17" s="52">
        <f>'[1]Access-Ago'!M17-'[1]Access-Ago'!N17</f>
        <v>15436085</v>
      </c>
      <c r="Q17" s="52">
        <f>'[1]Access-Ago'!O17-'[1]Access-Ago'!P17</f>
        <v>0</v>
      </c>
      <c r="R17" s="52">
        <f t="shared" si="0"/>
        <v>15436085</v>
      </c>
      <c r="S17" s="52">
        <f>'[1]Access-Ago'!Q17</f>
        <v>3345409.33</v>
      </c>
      <c r="T17" s="53">
        <f t="shared" si="1"/>
        <v>0.21672654238428982</v>
      </c>
      <c r="U17" s="52">
        <f>'[1]Access-Ago'!R17</f>
        <v>139456.26</v>
      </c>
      <c r="V17" s="53">
        <f t="shared" si="2"/>
        <v>9.0344319819436088E-3</v>
      </c>
      <c r="W17" s="52">
        <f>'[1]Access-Ago'!S17</f>
        <v>126319.7</v>
      </c>
      <c r="X17" s="53">
        <f t="shared" si="3"/>
        <v>8.1834027216097869E-3</v>
      </c>
    </row>
    <row r="18" spans="1:24" ht="30.75" customHeight="1" x14ac:dyDescent="0.2">
      <c r="A18" s="47" t="str">
        <f>+'[1]Access-Ago'!A18</f>
        <v>12101</v>
      </c>
      <c r="B18" s="48" t="str">
        <f>+'[1]Access-Ago'!B18</f>
        <v>JUSTICA FEDERAL DE PRIMEIRO GRAU</v>
      </c>
      <c r="C18" s="47" t="str">
        <f>CONCATENATE('[1]Access-Ago'!C18,".",'[1]Access-Ago'!D18)</f>
        <v>02.331</v>
      </c>
      <c r="D18" s="47" t="str">
        <f>CONCATENATE('[1]Access-Ago'!E18,".",'[1]Access-Ago'!G18)</f>
        <v>0033.2004</v>
      </c>
      <c r="E18" s="48" t="str">
        <f>+'[1]Access-Ago'!F18</f>
        <v>PROGRAMA DE GESTAO E MANUTENCAO DO PODER JUDICIARIO</v>
      </c>
      <c r="F18" s="48" t="str">
        <f>+'[1]Access-Ago'!H18</f>
        <v>ASSISTENCIA MEDICA E ODONTOLOGICA AOS SERVIDORES CIVIS, EMPR</v>
      </c>
      <c r="G18" s="47" t="str">
        <f>IF('[1]Access-Ago'!I18="1","F","S")</f>
        <v>S</v>
      </c>
      <c r="H18" s="47" t="str">
        <f>+'[1]Access-Ago'!J18</f>
        <v>1000</v>
      </c>
      <c r="I18" s="48" t="str">
        <f>+'[1]Access-Ago'!K18</f>
        <v>RECURSOS LIVRES DA UNIAO</v>
      </c>
      <c r="J18" s="47" t="str">
        <f>+'[1]Access-Ago'!L18</f>
        <v>3</v>
      </c>
      <c r="K18" s="52"/>
      <c r="L18" s="52"/>
      <c r="M18" s="52"/>
      <c r="N18" s="50">
        <v>0</v>
      </c>
      <c r="O18" s="52"/>
      <c r="P18" s="52">
        <f>'[1]Access-Ago'!M18-'[1]Access-Ago'!N18</f>
        <v>65516040</v>
      </c>
      <c r="Q18" s="52">
        <f>'[1]Access-Ago'!O18-'[1]Access-Ago'!P18</f>
        <v>0</v>
      </c>
      <c r="R18" s="52">
        <f t="shared" si="0"/>
        <v>65516040</v>
      </c>
      <c r="S18" s="52">
        <f>'[1]Access-Ago'!Q18</f>
        <v>64832039.880000003</v>
      </c>
      <c r="T18" s="53">
        <f t="shared" si="1"/>
        <v>0.98955980672824551</v>
      </c>
      <c r="U18" s="52">
        <f>'[1]Access-Ago'!R18</f>
        <v>45673076.68</v>
      </c>
      <c r="V18" s="53">
        <f t="shared" si="2"/>
        <v>0.6971281640343342</v>
      </c>
      <c r="W18" s="52">
        <f>'[1]Access-Ago'!S18</f>
        <v>41813735.210000001</v>
      </c>
      <c r="X18" s="53">
        <f t="shared" si="3"/>
        <v>0.6382213456429906</v>
      </c>
    </row>
    <row r="19" spans="1:24" ht="30.75" customHeight="1" x14ac:dyDescent="0.2">
      <c r="A19" s="47" t="str">
        <f>+'[1]Access-Ago'!A19</f>
        <v>12101</v>
      </c>
      <c r="B19" s="48" t="str">
        <f>+'[1]Access-Ago'!B19</f>
        <v>JUSTICA FEDERAL DE PRIMEIRO GRAU</v>
      </c>
      <c r="C19" s="47" t="str">
        <f>CONCATENATE('[1]Access-Ago'!C19,".",'[1]Access-Ago'!D19)</f>
        <v>02.331</v>
      </c>
      <c r="D19" s="47" t="str">
        <f>CONCATENATE('[1]Access-Ago'!E19,".",'[1]Access-Ago'!G19)</f>
        <v>0033.212B</v>
      </c>
      <c r="E19" s="48" t="str">
        <f>+'[1]Access-Ago'!F19</f>
        <v>PROGRAMA DE GESTAO E MANUTENCAO DO PODER JUDICIARIO</v>
      </c>
      <c r="F19" s="48" t="str">
        <f>+'[1]Access-Ago'!H19</f>
        <v>BENEFICIOS OBRIGATORIOS AOS SERVIDORES CIVIS, EMPREGADOS, MI</v>
      </c>
      <c r="G19" s="47" t="str">
        <f>IF('[1]Access-Ago'!I19="1","F","S")</f>
        <v>F</v>
      </c>
      <c r="H19" s="47" t="str">
        <f>+'[1]Access-Ago'!J19</f>
        <v>1000</v>
      </c>
      <c r="I19" s="48" t="str">
        <f>+'[1]Access-Ago'!K19</f>
        <v>RECURSOS LIVRES DA UNIAO</v>
      </c>
      <c r="J19" s="47" t="str">
        <f>+'[1]Access-Ago'!L19</f>
        <v>3</v>
      </c>
      <c r="K19" s="52"/>
      <c r="L19" s="52"/>
      <c r="M19" s="52"/>
      <c r="N19" s="50">
        <v>0</v>
      </c>
      <c r="O19" s="52"/>
      <c r="P19" s="52">
        <f>'[1]Access-Ago'!M19-'[1]Access-Ago'!N19</f>
        <v>70520542.269999996</v>
      </c>
      <c r="Q19" s="52">
        <f>'[1]Access-Ago'!O19-'[1]Access-Ago'!P19</f>
        <v>0</v>
      </c>
      <c r="R19" s="52">
        <f t="shared" si="0"/>
        <v>70520542.269999996</v>
      </c>
      <c r="S19" s="52">
        <f>'[1]Access-Ago'!Q19</f>
        <v>70520542.269999996</v>
      </c>
      <c r="T19" s="53">
        <f t="shared" si="1"/>
        <v>1</v>
      </c>
      <c r="U19" s="52">
        <f>'[1]Access-Ago'!R19</f>
        <v>45943752.210000001</v>
      </c>
      <c r="V19" s="53">
        <f t="shared" si="2"/>
        <v>0.65149459620001871</v>
      </c>
      <c r="W19" s="52">
        <f>'[1]Access-Ago'!S19</f>
        <v>45943752.210000001</v>
      </c>
      <c r="X19" s="53">
        <f t="shared" si="3"/>
        <v>0.65149459620001871</v>
      </c>
    </row>
    <row r="20" spans="1:24" ht="30.75" customHeight="1" x14ac:dyDescent="0.2">
      <c r="A20" s="47" t="str">
        <f>+'[1]Access-Ago'!A20</f>
        <v>12101</v>
      </c>
      <c r="B20" s="48" t="str">
        <f>+'[1]Access-Ago'!B20</f>
        <v>JUSTICA FEDERAL DE PRIMEIRO GRAU</v>
      </c>
      <c r="C20" s="47" t="str">
        <f>CONCATENATE('[1]Access-Ago'!C20,".",'[1]Access-Ago'!D20)</f>
        <v>02.846</v>
      </c>
      <c r="D20" s="47" t="str">
        <f>CONCATENATE('[1]Access-Ago'!E20,".",'[1]Access-Ago'!G20)</f>
        <v>0033.09HB</v>
      </c>
      <c r="E20" s="48" t="str">
        <f>+'[1]Access-Ago'!F20</f>
        <v>PROGRAMA DE GESTAO E MANUTENCAO DO PODER JUDICIARIO</v>
      </c>
      <c r="F20" s="48" t="str">
        <f>+'[1]Access-Ago'!H20</f>
        <v>CONTRIBUICAO DA UNIAO, DE SUAS AUTARQUIAS E FUNDACOES PARA O</v>
      </c>
      <c r="G20" s="47" t="str">
        <f>IF('[1]Access-Ago'!I20="1","F","S")</f>
        <v>F</v>
      </c>
      <c r="H20" s="47" t="str">
        <f>+'[1]Access-Ago'!J20</f>
        <v>1000</v>
      </c>
      <c r="I20" s="48" t="str">
        <f>+'[1]Access-Ago'!K20</f>
        <v>RECURSOS LIVRES DA UNIAO</v>
      </c>
      <c r="J20" s="47" t="str">
        <f>+'[1]Access-Ago'!L20</f>
        <v>1</v>
      </c>
      <c r="K20" s="52"/>
      <c r="L20" s="52"/>
      <c r="M20" s="52"/>
      <c r="N20" s="50">
        <v>0</v>
      </c>
      <c r="O20" s="52"/>
      <c r="P20" s="52">
        <f>'[1]Access-Ago'!M20-'[1]Access-Ago'!N20</f>
        <v>139297166.24000001</v>
      </c>
      <c r="Q20" s="52">
        <f>'[1]Access-Ago'!O20-'[1]Access-Ago'!P20</f>
        <v>0</v>
      </c>
      <c r="R20" s="52">
        <f t="shared" si="0"/>
        <v>139297166.24000001</v>
      </c>
      <c r="S20" s="52">
        <f>'[1]Access-Ago'!Q20</f>
        <v>139297166.24000001</v>
      </c>
      <c r="T20" s="53">
        <f t="shared" si="1"/>
        <v>1</v>
      </c>
      <c r="U20" s="52">
        <f>'[1]Access-Ago'!R20</f>
        <v>139297166.24000001</v>
      </c>
      <c r="V20" s="53">
        <f t="shared" si="2"/>
        <v>1</v>
      </c>
      <c r="W20" s="52">
        <f>'[1]Access-Ago'!S20</f>
        <v>139297166.24000001</v>
      </c>
      <c r="X20" s="53">
        <f t="shared" si="3"/>
        <v>1</v>
      </c>
    </row>
    <row r="21" spans="1:24" ht="30.75" customHeight="1" x14ac:dyDescent="0.2">
      <c r="A21" s="47" t="str">
        <f>+'[1]Access-Ago'!A21</f>
        <v>12101</v>
      </c>
      <c r="B21" s="48" t="str">
        <f>+'[1]Access-Ago'!B21</f>
        <v>JUSTICA FEDERAL DE PRIMEIRO GRAU</v>
      </c>
      <c r="C21" s="47" t="str">
        <f>CONCATENATE('[1]Access-Ago'!C21,".",'[1]Access-Ago'!D21)</f>
        <v>09.272</v>
      </c>
      <c r="D21" s="47" t="str">
        <f>CONCATENATE('[1]Access-Ago'!E21,".",'[1]Access-Ago'!G21)</f>
        <v>0033.0181</v>
      </c>
      <c r="E21" s="48" t="str">
        <f>+'[1]Access-Ago'!F21</f>
        <v>PROGRAMA DE GESTAO E MANUTENCAO DO PODER JUDICIARIO</v>
      </c>
      <c r="F21" s="48" t="str">
        <f>+'[1]Access-Ago'!H21</f>
        <v>APOSENTADORIAS E PENSOES CIVIS DA UNIAO</v>
      </c>
      <c r="G21" s="47" t="str">
        <f>IF('[1]Access-Ago'!I21="1","F","S")</f>
        <v>S</v>
      </c>
      <c r="H21" s="47" t="str">
        <f>+'[1]Access-Ago'!J21</f>
        <v>1056</v>
      </c>
      <c r="I21" s="48" t="str">
        <f>+'[1]Access-Ago'!K21</f>
        <v>BENEFICIOS DO RPPS DA UNIAO</v>
      </c>
      <c r="J21" s="47" t="str">
        <f>+'[1]Access-Ago'!L21</f>
        <v>1</v>
      </c>
      <c r="K21" s="52"/>
      <c r="L21" s="52"/>
      <c r="M21" s="52"/>
      <c r="N21" s="50">
        <v>0</v>
      </c>
      <c r="O21" s="52"/>
      <c r="P21" s="52">
        <f>'[1]Access-Ago'!M21-'[1]Access-Ago'!N21</f>
        <v>197710662.44</v>
      </c>
      <c r="Q21" s="52">
        <f>'[1]Access-Ago'!O21-'[1]Access-Ago'!P21</f>
        <v>0</v>
      </c>
      <c r="R21" s="52">
        <f t="shared" si="0"/>
        <v>197710662.44</v>
      </c>
      <c r="S21" s="52">
        <f>'[1]Access-Ago'!Q21</f>
        <v>197710662.44</v>
      </c>
      <c r="T21" s="53">
        <f t="shared" si="1"/>
        <v>1</v>
      </c>
      <c r="U21" s="52">
        <f>'[1]Access-Ago'!R21</f>
        <v>197674328.72999999</v>
      </c>
      <c r="V21" s="53">
        <f t="shared" si="2"/>
        <v>0.99981622786777602</v>
      </c>
      <c r="W21" s="52">
        <f>'[1]Access-Ago'!S21</f>
        <v>191100109.05000001</v>
      </c>
      <c r="X21" s="53">
        <f t="shared" si="3"/>
        <v>0.96656450740482391</v>
      </c>
    </row>
    <row r="22" spans="1:24" ht="30.75" customHeight="1" x14ac:dyDescent="0.2">
      <c r="A22" s="47" t="str">
        <f>+'[1]Access-Ago'!A22</f>
        <v>12101</v>
      </c>
      <c r="B22" s="48" t="str">
        <f>+'[1]Access-Ago'!B22</f>
        <v>JUSTICA FEDERAL DE PRIMEIRO GRAU</v>
      </c>
      <c r="C22" s="47" t="str">
        <f>CONCATENATE('[1]Access-Ago'!C22,".",'[1]Access-Ago'!D22)</f>
        <v>28.846</v>
      </c>
      <c r="D22" s="47" t="str">
        <f>CONCATENATE('[1]Access-Ago'!E22,".",'[1]Access-Ago'!G22)</f>
        <v>0909.00S6</v>
      </c>
      <c r="E22" s="48" t="str">
        <f>+'[1]Access-Ago'!F22</f>
        <v>OPERACOES ESPECIAIS: OUTROS ENCARGOS ESPECIAIS</v>
      </c>
      <c r="F22" s="48" t="str">
        <f>+'[1]Access-Ago'!H22</f>
        <v>BENEFICIO ESPECIAL E DEMAIS COMPLEMENTACOES DE APOSENTADORIA</v>
      </c>
      <c r="G22" s="47" t="str">
        <f>IF('[1]Access-Ago'!I22="1","F","S")</f>
        <v>F</v>
      </c>
      <c r="H22" s="47" t="str">
        <f>+'[1]Access-Ago'!J22</f>
        <v>1000</v>
      </c>
      <c r="I22" s="48" t="str">
        <f>+'[1]Access-Ago'!K22</f>
        <v>RECURSOS LIVRES DA UNIAO</v>
      </c>
      <c r="J22" s="47" t="str">
        <f>+'[1]Access-Ago'!L22</f>
        <v>1</v>
      </c>
      <c r="K22" s="52"/>
      <c r="L22" s="52"/>
      <c r="M22" s="52"/>
      <c r="N22" s="50">
        <v>0</v>
      </c>
      <c r="O22" s="52"/>
      <c r="P22" s="52">
        <f>'[1]Access-Ago'!M22-'[1]Access-Ago'!N22</f>
        <v>374045.91</v>
      </c>
      <c r="Q22" s="52">
        <f>'[1]Access-Ago'!O22-'[1]Access-Ago'!P22</f>
        <v>0</v>
      </c>
      <c r="R22" s="52">
        <f t="shared" si="0"/>
        <v>374045.91</v>
      </c>
      <c r="S22" s="52">
        <f>'[1]Access-Ago'!Q22</f>
        <v>374045.91</v>
      </c>
      <c r="T22" s="53">
        <f t="shared" si="1"/>
        <v>1</v>
      </c>
      <c r="U22" s="52">
        <f>'[1]Access-Ago'!R22</f>
        <v>374045.91</v>
      </c>
      <c r="V22" s="53">
        <f t="shared" si="2"/>
        <v>1</v>
      </c>
      <c r="W22" s="52">
        <f>'[1]Access-Ago'!S22</f>
        <v>374045.91</v>
      </c>
      <c r="X22" s="53">
        <f t="shared" si="3"/>
        <v>1</v>
      </c>
    </row>
    <row r="23" spans="1:24" ht="30.75" customHeight="1" x14ac:dyDescent="0.2">
      <c r="A23" s="47" t="str">
        <f>+'[1]Access-Ago'!A23</f>
        <v>12104</v>
      </c>
      <c r="B23" s="48" t="str">
        <f>+'[1]Access-Ago'!B23</f>
        <v>TRIBUNAL REGIONAL FEDERAL DA 3A. REGIAO</v>
      </c>
      <c r="C23" s="47" t="str">
        <f>CONCATENATE('[1]Access-Ago'!C23,".",'[1]Access-Ago'!D23)</f>
        <v>02.061</v>
      </c>
      <c r="D23" s="47" t="str">
        <f>CONCATENATE('[1]Access-Ago'!E23,".",'[1]Access-Ago'!G23)</f>
        <v>0033.4257</v>
      </c>
      <c r="E23" s="48" t="str">
        <f>+'[1]Access-Ago'!F23</f>
        <v>PROGRAMA DE GESTAO E MANUTENCAO DO PODER JUDICIARIO</v>
      </c>
      <c r="F23" s="48" t="str">
        <f>+'[1]Access-Ago'!H23</f>
        <v>JULGAMENTO DE CAUSAS NA JUSTICA FEDERAL</v>
      </c>
      <c r="G23" s="47" t="str">
        <f>IF('[1]Access-Ago'!I23="1","F","S")</f>
        <v>F</v>
      </c>
      <c r="H23" s="47" t="str">
        <f>+'[1]Access-Ago'!J23</f>
        <v>1000</v>
      </c>
      <c r="I23" s="48" t="str">
        <f>+'[1]Access-Ago'!K23</f>
        <v>RECURSOS LIVRES DA UNIAO</v>
      </c>
      <c r="J23" s="47" t="str">
        <f>+'[1]Access-Ago'!L23</f>
        <v>3</v>
      </c>
      <c r="K23" s="52"/>
      <c r="L23" s="52"/>
      <c r="M23" s="52"/>
      <c r="N23" s="50">
        <v>0</v>
      </c>
      <c r="O23" s="52"/>
      <c r="P23" s="52">
        <f>'[1]Access-Ago'!M23-'[1]Access-Ago'!N23</f>
        <v>46685.79</v>
      </c>
      <c r="Q23" s="52">
        <f>'[1]Access-Ago'!O23-'[1]Access-Ago'!P23</f>
        <v>0</v>
      </c>
      <c r="R23" s="52">
        <f t="shared" si="0"/>
        <v>46685.79</v>
      </c>
      <c r="S23" s="52">
        <f>'[1]Access-Ago'!Q23</f>
        <v>46685.79</v>
      </c>
      <c r="T23" s="53">
        <f t="shared" si="1"/>
        <v>1</v>
      </c>
      <c r="U23" s="52">
        <f>'[1]Access-Ago'!R23</f>
        <v>33314.239999999998</v>
      </c>
      <c r="V23" s="53">
        <f t="shared" si="2"/>
        <v>0.71358415483597892</v>
      </c>
      <c r="W23" s="52">
        <f>'[1]Access-Ago'!S23</f>
        <v>33314.239999999998</v>
      </c>
      <c r="X23" s="53">
        <f t="shared" si="3"/>
        <v>0.71358415483597892</v>
      </c>
    </row>
    <row r="24" spans="1:24" ht="30.75" customHeight="1" x14ac:dyDescent="0.2">
      <c r="A24" s="47" t="str">
        <f>+'[1]Access-Ago'!A24</f>
        <v>33201</v>
      </c>
      <c r="B24" s="48" t="str">
        <f>+'[1]Access-Ago'!B24</f>
        <v>INSTITUTO NACIONAL DO SEGURO SOCIAL</v>
      </c>
      <c r="C24" s="47" t="str">
        <f>CONCATENATE('[1]Access-Ago'!C24,".",'[1]Access-Ago'!D24)</f>
        <v>28.846</v>
      </c>
      <c r="D24" s="47" t="str">
        <f>CONCATENATE('[1]Access-Ago'!E24,".",'[1]Access-Ago'!G24)</f>
        <v>0901.00SA</v>
      </c>
      <c r="E24" s="48" t="str">
        <f>+'[1]Access-Ago'!F24</f>
        <v>OPERACOES ESPECIAIS: CUMPRIMENTO DE SENTENCAS JUDICIAIS</v>
      </c>
      <c r="F24" s="48" t="str">
        <f>+'[1]Access-Ago'!H24</f>
        <v>PAGAMENTO DE HONORARIOS PERICIAIS NAS ACOES EM QUE O INSS FI</v>
      </c>
      <c r="G24" s="47" t="str">
        <f>IF('[1]Access-Ago'!I24="1","F","S")</f>
        <v>S</v>
      </c>
      <c r="H24" s="47" t="str">
        <f>+'[1]Access-Ago'!J24</f>
        <v>1000</v>
      </c>
      <c r="I24" s="48" t="str">
        <f>+'[1]Access-Ago'!K24</f>
        <v>RECURSOS LIVRES DA UNIAO</v>
      </c>
      <c r="J24" s="47" t="str">
        <f>+'[1]Access-Ago'!L24</f>
        <v>3</v>
      </c>
      <c r="K24" s="52"/>
      <c r="L24" s="52"/>
      <c r="M24" s="52"/>
      <c r="N24" s="50">
        <v>0</v>
      </c>
      <c r="O24" s="52"/>
      <c r="P24" s="52">
        <f>'[1]Access-Ago'!M24-'[1]Access-Ago'!N24</f>
        <v>22755775</v>
      </c>
      <c r="Q24" s="52">
        <f>'[1]Access-Ago'!O24-'[1]Access-Ago'!P24</f>
        <v>0</v>
      </c>
      <c r="R24" s="52">
        <f t="shared" si="0"/>
        <v>22755775</v>
      </c>
      <c r="S24" s="52">
        <f>'[1]Access-Ago'!Q24</f>
        <v>22601339.539999999</v>
      </c>
      <c r="T24" s="53">
        <f t="shared" si="1"/>
        <v>0.99321335089664053</v>
      </c>
      <c r="U24" s="52">
        <f>'[1]Access-Ago'!R24</f>
        <v>22589216.300000001</v>
      </c>
      <c r="V24" s="53">
        <f t="shared" si="2"/>
        <v>0.99268059646397455</v>
      </c>
      <c r="W24" s="52">
        <f>'[1]Access-Ago'!S24</f>
        <v>21313539.960000001</v>
      </c>
      <c r="X24" s="53">
        <f t="shared" si="3"/>
        <v>0.93662114166623645</v>
      </c>
    </row>
    <row r="25" spans="1:24" ht="30.75" customHeight="1" x14ac:dyDescent="0.2">
      <c r="A25" s="47" t="str">
        <f>+'[1]Access-Ago'!A25</f>
        <v>34101</v>
      </c>
      <c r="B25" s="48" t="str">
        <f>+'[1]Access-Ago'!B25</f>
        <v>MINISTERIO PUBLICO FEDERAL</v>
      </c>
      <c r="C25" s="47" t="str">
        <f>CONCATENATE('[1]Access-Ago'!C25,".",'[1]Access-Ago'!D25)</f>
        <v>03.062</v>
      </c>
      <c r="D25" s="47" t="str">
        <f>CONCATENATE('[1]Access-Ago'!E25,".",'[1]Access-Ago'!G25)</f>
        <v>0031.4264</v>
      </c>
      <c r="E25" s="48" t="str">
        <f>+'[1]Access-Ago'!F25</f>
        <v>PROGRAMA DE GESTAO E MANUTENCAO DO MINISTERIO PUBLICO</v>
      </c>
      <c r="F25" s="48" t="str">
        <f>+'[1]Access-Ago'!H25</f>
        <v>DEFESA DO INTERESSE PUBLICO NO PROCESSO JUDICIARIO - MINISTE</v>
      </c>
      <c r="G25" s="47" t="str">
        <f>IF('[1]Access-Ago'!I25="1","F","S")</f>
        <v>F</v>
      </c>
      <c r="H25" s="47" t="str">
        <f>+'[1]Access-Ago'!J25</f>
        <v>1000</v>
      </c>
      <c r="I25" s="48" t="str">
        <f>+'[1]Access-Ago'!K25</f>
        <v>RECURSOS LIVRES DA UNIAO</v>
      </c>
      <c r="J25" s="47" t="str">
        <f>+'[1]Access-Ago'!L25</f>
        <v>3</v>
      </c>
      <c r="K25" s="52"/>
      <c r="L25" s="52"/>
      <c r="M25" s="52"/>
      <c r="N25" s="50">
        <v>0</v>
      </c>
      <c r="O25" s="52"/>
      <c r="P25" s="52">
        <f>'[1]Access-Ago'!M25-'[1]Access-Ago'!N25</f>
        <v>0</v>
      </c>
      <c r="Q25" s="52">
        <f>'[1]Access-Ago'!O25-'[1]Access-Ago'!P25</f>
        <v>12596.57</v>
      </c>
      <c r="R25" s="52">
        <f t="shared" si="0"/>
        <v>12596.57</v>
      </c>
      <c r="S25" s="52">
        <f>'[1]Access-Ago'!Q25</f>
        <v>0</v>
      </c>
      <c r="T25" s="53">
        <f t="shared" si="1"/>
        <v>0</v>
      </c>
      <c r="U25" s="52">
        <f>'[1]Access-Ago'!R25</f>
        <v>0</v>
      </c>
      <c r="V25" s="53">
        <f t="shared" si="2"/>
        <v>0</v>
      </c>
      <c r="W25" s="52">
        <f>'[1]Access-Ago'!S25</f>
        <v>0</v>
      </c>
      <c r="X25" s="53">
        <f t="shared" si="3"/>
        <v>0</v>
      </c>
    </row>
    <row r="26" spans="1:24" ht="30.75" customHeight="1" x14ac:dyDescent="0.2">
      <c r="A26" s="47" t="str">
        <f>+'[1]Access-Ago'!A26</f>
        <v>40201</v>
      </c>
      <c r="B26" s="48" t="str">
        <f>+'[1]Access-Ago'!B26</f>
        <v>INSTITUTO NACIONAL DO SEGURO SOCIAL - INSS</v>
      </c>
      <c r="C26" s="47" t="str">
        <f>CONCATENATE('[1]Access-Ago'!C26,".",'[1]Access-Ago'!D26)</f>
        <v>28.846</v>
      </c>
      <c r="D26" s="47" t="str">
        <f>CONCATENATE('[1]Access-Ago'!E26,".",'[1]Access-Ago'!G26)</f>
        <v>0901.00SA</v>
      </c>
      <c r="E26" s="48" t="str">
        <f>+'[1]Access-Ago'!F26</f>
        <v>OPERACOES ESPECIAIS: CUMPRIMENTO DE SENTENCAS JUDICIAIS</v>
      </c>
      <c r="F26" s="48" t="str">
        <f>+'[1]Access-Ago'!H26</f>
        <v>PAGAMENTO DE HONORARIOS PERICIAIS NAS ACOES EM QUE O INSS FI</v>
      </c>
      <c r="G26" s="47" t="str">
        <f>IF('[1]Access-Ago'!I26="1","F","S")</f>
        <v>S</v>
      </c>
      <c r="H26" s="47" t="str">
        <f>+'[1]Access-Ago'!J26</f>
        <v>1000</v>
      </c>
      <c r="I26" s="48" t="str">
        <f>+'[1]Access-Ago'!K26</f>
        <v>RECURSOS LIVRES DA UNIAO</v>
      </c>
      <c r="J26" s="47" t="str">
        <f>+'[1]Access-Ago'!L26</f>
        <v>3</v>
      </c>
      <c r="K26" s="52"/>
      <c r="L26" s="52"/>
      <c r="M26" s="52"/>
      <c r="N26" s="50">
        <v>0</v>
      </c>
      <c r="O26" s="52"/>
      <c r="P26" s="52">
        <f>'[1]Access-Ago'!M26-'[1]Access-Ago'!N26</f>
        <v>0</v>
      </c>
      <c r="Q26" s="52">
        <f>'[1]Access-Ago'!O26-'[1]Access-Ago'!P26</f>
        <v>0</v>
      </c>
      <c r="R26" s="52">
        <f t="shared" si="0"/>
        <v>0</v>
      </c>
      <c r="S26" s="52">
        <f>'[1]Access-Ago'!Q26</f>
        <v>0</v>
      </c>
      <c r="T26" s="53">
        <f t="shared" si="1"/>
        <v>0</v>
      </c>
      <c r="U26" s="52">
        <f>'[1]Access-Ago'!R26</f>
        <v>0</v>
      </c>
      <c r="V26" s="53">
        <f t="shared" si="2"/>
        <v>0</v>
      </c>
      <c r="W26" s="52">
        <f>'[1]Access-Ago'!S26</f>
        <v>0</v>
      </c>
      <c r="X26" s="53">
        <f t="shared" si="3"/>
        <v>0</v>
      </c>
    </row>
    <row r="27" spans="1:24" ht="30.75" customHeight="1" thickBot="1" x14ac:dyDescent="0.25">
      <c r="A27" s="47" t="str">
        <f>+'[1]Access-Ago'!A27</f>
        <v>63101</v>
      </c>
      <c r="B27" s="48" t="str">
        <f>+'[1]Access-Ago'!B27</f>
        <v>ADVOCACIA-GERAL DA UNIAO - AGU</v>
      </c>
      <c r="C27" s="47" t="str">
        <f>CONCATENATE('[1]Access-Ago'!C27,".",'[1]Access-Ago'!D27)</f>
        <v>03.092</v>
      </c>
      <c r="D27" s="47" t="str">
        <f>CONCATENATE('[1]Access-Ago'!E27,".",'[1]Access-Ago'!G27)</f>
        <v>4005.2674</v>
      </c>
      <c r="E27" s="48" t="str">
        <f>+'[1]Access-Ago'!F27</f>
        <v>PROTECAO JURIDICA DA UNIAO</v>
      </c>
      <c r="F27" s="48" t="str">
        <f>+'[1]Access-Ago'!H27</f>
        <v>REPRESENTACAO JUDICIAL E EXTRAJUDICIAL DA UNIAO E SUAS AUTAR</v>
      </c>
      <c r="G27" s="47" t="str">
        <f>IF('[1]Access-Ago'!I27="1","F","S")</f>
        <v>F</v>
      </c>
      <c r="H27" s="47" t="str">
        <f>+'[1]Access-Ago'!J27</f>
        <v>1000</v>
      </c>
      <c r="I27" s="48" t="str">
        <f>+'[1]Access-Ago'!K27</f>
        <v>RECURSOS LIVRES DA UNIAO</v>
      </c>
      <c r="J27" s="47" t="str">
        <f>+'[1]Access-Ago'!L27</f>
        <v>3</v>
      </c>
      <c r="K27" s="52"/>
      <c r="L27" s="52"/>
      <c r="M27" s="52"/>
      <c r="N27" s="50">
        <v>0</v>
      </c>
      <c r="O27" s="52"/>
      <c r="P27" s="52">
        <f>'[1]Access-Ago'!M27-'[1]Access-Ago'!N27</f>
        <v>0</v>
      </c>
      <c r="Q27" s="52">
        <f>'[1]Access-Ago'!O27-'[1]Access-Ago'!P27</f>
        <v>96745.1</v>
      </c>
      <c r="R27" s="52">
        <f t="shared" si="0"/>
        <v>96745.1</v>
      </c>
      <c r="S27" s="52">
        <f>'[1]Access-Ago'!Q27</f>
        <v>96745.1</v>
      </c>
      <c r="T27" s="53">
        <f t="shared" si="1"/>
        <v>1</v>
      </c>
      <c r="U27" s="52">
        <f>'[1]Access-Ago'!R27</f>
        <v>53632.52</v>
      </c>
      <c r="V27" s="53">
        <f t="shared" si="2"/>
        <v>0.55436936857784003</v>
      </c>
      <c r="W27" s="52">
        <f>'[1]Access-Ago'!S27</f>
        <v>53632.52</v>
      </c>
      <c r="X27" s="53">
        <f t="shared" si="3"/>
        <v>0.55436936857784003</v>
      </c>
    </row>
    <row r="28" spans="1:24" ht="30.75" customHeight="1" thickBot="1" x14ac:dyDescent="0.25">
      <c r="A28" s="14" t="s">
        <v>48</v>
      </c>
      <c r="B28" s="54"/>
      <c r="C28" s="54"/>
      <c r="D28" s="54"/>
      <c r="E28" s="54"/>
      <c r="F28" s="54"/>
      <c r="G28" s="54"/>
      <c r="H28" s="54"/>
      <c r="I28" s="54"/>
      <c r="J28" s="15"/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6">
        <f>SUM(P10:P27)</f>
        <v>1439085527.5200002</v>
      </c>
      <c r="Q28" s="56">
        <f>SUM(Q10:Q27)</f>
        <v>-51015.01999999999</v>
      </c>
      <c r="R28" s="56">
        <f>SUM(R10:R27)</f>
        <v>1439034512.5</v>
      </c>
      <c r="S28" s="56">
        <f>SUM(S10:S27)</f>
        <v>1417352676.97</v>
      </c>
      <c r="T28" s="57">
        <f t="shared" si="1"/>
        <v>0.98493306773280054</v>
      </c>
      <c r="U28" s="56">
        <f>SUM(U10:U27)</f>
        <v>1287278369.23</v>
      </c>
      <c r="V28" s="57">
        <f t="shared" si="2"/>
        <v>0.89454308291303053</v>
      </c>
      <c r="W28" s="56">
        <f>SUM(W10:W27)</f>
        <v>1241963214.6900003</v>
      </c>
      <c r="X28" s="57">
        <f t="shared" si="3"/>
        <v>0.86305311227898729</v>
      </c>
    </row>
    <row r="29" spans="1:24" ht="12.75" x14ac:dyDescent="0.2">
      <c r="A29" s="2" t="s">
        <v>49</v>
      </c>
      <c r="B29" s="2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2"/>
    </row>
    <row r="30" spans="1:24" ht="12.75" x14ac:dyDescent="0.2">
      <c r="A30" s="2" t="s">
        <v>50</v>
      </c>
      <c r="B30" s="58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</sheetData>
  <mergeCells count="17">
    <mergeCell ref="A28:J2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</vt:lpstr>
      <vt:lpstr>Ago!Area_de_impressao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2023-09-15T18:21:33Z</dcterms:created>
  <dcterms:modified xsi:type="dcterms:W3CDTF">2023-09-15T18:22:04Z</dcterms:modified>
</cp:coreProperties>
</file>