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9 - Setembro\Publicacao internet TRF\Anexo II\090017\"/>
    </mc:Choice>
  </mc:AlternateContent>
  <bookViews>
    <workbookView xWindow="0" yWindow="0" windowWidth="24000" windowHeight="10890"/>
  </bookViews>
  <sheets>
    <sheet name="Set" sheetId="1" r:id="rId1"/>
  </sheets>
  <externalReferences>
    <externalReference r:id="rId2"/>
  </externalReferences>
  <definedNames>
    <definedName name="_xlnm.Print_Area" localSheetId="0">Set!$A$1:$X$31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9" i="1" s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3" i="1"/>
  <c r="R16" i="1"/>
  <c r="R19" i="1"/>
  <c r="R22" i="1"/>
  <c r="R25" i="1"/>
  <c r="R12" i="1"/>
  <c r="R15" i="1"/>
  <c r="X15" i="1" s="1"/>
  <c r="R18" i="1"/>
  <c r="R21" i="1"/>
  <c r="X21" i="1" s="1"/>
  <c r="R24" i="1"/>
  <c r="V24" i="1" s="1"/>
  <c r="R27" i="1"/>
  <c r="X27" i="1" s="1"/>
  <c r="P29" i="1"/>
  <c r="R28" i="1"/>
  <c r="V28" i="1" s="1"/>
  <c r="Q29" i="1"/>
  <c r="S29" i="1"/>
  <c r="U29" i="1"/>
  <c r="R14" i="1"/>
  <c r="V14" i="1" s="1"/>
  <c r="R17" i="1"/>
  <c r="R20" i="1"/>
  <c r="T20" i="1" s="1"/>
  <c r="R23" i="1"/>
  <c r="X23" i="1" s="1"/>
  <c r="R26" i="1"/>
  <c r="X26" i="1" s="1"/>
  <c r="R11" i="1"/>
  <c r="X11" i="1" s="1"/>
  <c r="T13" i="1"/>
  <c r="X13" i="1"/>
  <c r="V13" i="1"/>
  <c r="T19" i="1"/>
  <c r="X19" i="1"/>
  <c r="V19" i="1"/>
  <c r="T22" i="1"/>
  <c r="X22" i="1"/>
  <c r="V22" i="1"/>
  <c r="T25" i="1"/>
  <c r="X25" i="1"/>
  <c r="V25" i="1"/>
  <c r="T16" i="1"/>
  <c r="X16" i="1"/>
  <c r="V16" i="1"/>
  <c r="T28" i="1"/>
  <c r="X28" i="1"/>
  <c r="X20" i="1"/>
  <c r="V20" i="1"/>
  <c r="X17" i="1"/>
  <c r="V17" i="1"/>
  <c r="T17" i="1"/>
  <c r="T10" i="1"/>
  <c r="X10" i="1"/>
  <c r="V10" i="1"/>
  <c r="T15" i="1"/>
  <c r="V15" i="1"/>
  <c r="T24" i="1"/>
  <c r="X12" i="1"/>
  <c r="T12" i="1"/>
  <c r="V12" i="1"/>
  <c r="X18" i="1"/>
  <c r="T18" i="1"/>
  <c r="V18" i="1"/>
  <c r="V21" i="1" l="1"/>
  <c r="T21" i="1"/>
  <c r="T11" i="1"/>
  <c r="T23" i="1"/>
  <c r="V27" i="1"/>
  <c r="T27" i="1"/>
  <c r="V23" i="1"/>
  <c r="X24" i="1"/>
  <c r="V11" i="1"/>
  <c r="R29" i="1"/>
  <c r="V29" i="1" s="1"/>
  <c r="X14" i="1"/>
  <c r="T26" i="1"/>
  <c r="V26" i="1"/>
  <c r="T14" i="1"/>
  <c r="T29" i="1" l="1"/>
  <c r="X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<sst xmlns="http://schemas.openxmlformats.org/spreadsheetml/2006/main" count="55" uniqueCount="51">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</sst>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_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6029.5</v>
          </cell>
          <cell r="Q10">
            <v>6029.5</v>
          </cell>
          <cell r="R10">
            <v>6029.5</v>
          </cell>
          <cell r="S10">
            <v>6029.5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2990221</v>
          </cell>
          <cell r="Q11">
            <v>2968761.08</v>
          </cell>
          <cell r="R11">
            <v>2964308.49</v>
          </cell>
          <cell r="S11">
            <v>2795918.34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40207385</v>
          </cell>
          <cell r="Q12">
            <v>14011795.029999999</v>
          </cell>
          <cell r="R12">
            <v>10159017.98</v>
          </cell>
          <cell r="S12">
            <v>10159017.98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151457993</v>
          </cell>
          <cell r="N13">
            <v>10450</v>
          </cell>
          <cell r="P13">
            <v>168674.19</v>
          </cell>
          <cell r="Q13">
            <v>141156900.43000001</v>
          </cell>
          <cell r="R13">
            <v>80970761.859999999</v>
          </cell>
          <cell r="S13">
            <v>76846302.650000006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18123836</v>
          </cell>
          <cell r="Q14">
            <v>17287084.260000002</v>
          </cell>
          <cell r="R14">
            <v>9803144.3200000003</v>
          </cell>
          <cell r="S14">
            <v>9368944.7899999991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834079072.67999995</v>
          </cell>
          <cell r="Q15">
            <v>834079072.67999995</v>
          </cell>
          <cell r="R15">
            <v>834005684.55999994</v>
          </cell>
          <cell r="S15">
            <v>810389863.72000003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198000</v>
          </cell>
          <cell r="Q16">
            <v>138000</v>
          </cell>
          <cell r="R16">
            <v>51410.38</v>
          </cell>
          <cell r="S16">
            <v>51410.38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16467585</v>
          </cell>
          <cell r="Q17">
            <v>4792137.49</v>
          </cell>
          <cell r="R17">
            <v>748596.29</v>
          </cell>
          <cell r="S17">
            <v>139456.26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65516040</v>
          </cell>
          <cell r="Q18">
            <v>64832039.880000003</v>
          </cell>
          <cell r="R18">
            <v>50509919.219999999</v>
          </cell>
          <cell r="S18">
            <v>48700434.310000002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70574395.840000004</v>
          </cell>
          <cell r="Q19">
            <v>70574395.840000004</v>
          </cell>
          <cell r="R19">
            <v>51833890.950000003</v>
          </cell>
          <cell r="S19">
            <v>51821556.939999998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156934795.13999999</v>
          </cell>
          <cell r="Q20">
            <v>156934795.13999999</v>
          </cell>
          <cell r="R20">
            <v>156934795.13999999</v>
          </cell>
          <cell r="S20">
            <v>156934795.13999999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221245331.56999999</v>
          </cell>
          <cell r="Q21">
            <v>221245331.56999999</v>
          </cell>
          <cell r="R21">
            <v>221244562.16999999</v>
          </cell>
          <cell r="S21">
            <v>214569883.91999999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E DEMAIS COMPLEMENTACOES DE APOSENTADORIA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437044.39</v>
          </cell>
          <cell r="Q22">
            <v>437044.39</v>
          </cell>
          <cell r="R22">
            <v>437044.39</v>
          </cell>
          <cell r="S22">
            <v>437044.39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4</v>
          </cell>
          <cell r="M23">
            <v>1481.55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061</v>
          </cell>
          <cell r="E24" t="str">
            <v>0033</v>
          </cell>
          <cell r="F24" t="str">
            <v>PROGRAMA DE GESTAO E MANUTENCAO DO PODER JUDICIARIO</v>
          </cell>
          <cell r="G24" t="str">
            <v>4257</v>
          </cell>
          <cell r="H24" t="str">
            <v>JULGAMENTO DE CAUSAS NA JUSTICA FEDERAL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46685.79</v>
          </cell>
          <cell r="Q24">
            <v>46685.79</v>
          </cell>
          <cell r="R24">
            <v>33314.239999999998</v>
          </cell>
          <cell r="S24">
            <v>33314.239999999998</v>
          </cell>
        </row>
        <row r="25">
          <cell r="A25" t="str">
            <v>33201</v>
          </cell>
          <cell r="B25" t="str">
            <v>INSTITUTO NACIONAL DO SEGURO SOCIAL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26803556</v>
          </cell>
          <cell r="Q25">
            <v>26645855.280000001</v>
          </cell>
          <cell r="R25">
            <v>26633370.170000002</v>
          </cell>
          <cell r="S25">
            <v>25258886.870000001</v>
          </cell>
        </row>
        <row r="26">
          <cell r="A26" t="str">
            <v>34101</v>
          </cell>
          <cell r="B26" t="str">
            <v>MINISTERIO PUBLICO FEDERAL</v>
          </cell>
          <cell r="C26" t="str">
            <v>03</v>
          </cell>
          <cell r="D26" t="str">
            <v>062</v>
          </cell>
          <cell r="E26" t="str">
            <v>0031</v>
          </cell>
          <cell r="F26" t="str">
            <v>PROGRAMA DE GESTAO E MANUTENCAO DO MINISTERIO PUBLICO</v>
          </cell>
          <cell r="G26" t="str">
            <v>4264</v>
          </cell>
          <cell r="H26" t="str">
            <v>DEFESA DO INTERESSE PUBLICO NO PROCESSO JUDICIARIO - MINISTE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O26">
            <v>31424.27</v>
          </cell>
        </row>
        <row r="27">
          <cell r="A27" t="str">
            <v>40201</v>
          </cell>
          <cell r="B27" t="str">
            <v>INSTITUTO NACIONAL DO SEGURO SOCIAL - INSS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00SA</v>
          </cell>
          <cell r="H27" t="str">
            <v>PAGAMENTO DE HONORARIOS PERICIAIS NAS ACOES EM QUE O INSS FI</v>
          </cell>
          <cell r="I27" t="str">
            <v>2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M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 t="str">
            <v>63101</v>
          </cell>
          <cell r="B28" t="str">
            <v>ADVOCACIA-GERAL DA UNIAO - AGU</v>
          </cell>
          <cell r="C28" t="str">
            <v>03</v>
          </cell>
          <cell r="D28" t="str">
            <v>092</v>
          </cell>
          <cell r="E28" t="str">
            <v>4005</v>
          </cell>
          <cell r="F28" t="str">
            <v>PROTECAO JURIDICA DA UNIAO</v>
          </cell>
          <cell r="G28" t="str">
            <v>2674</v>
          </cell>
          <cell r="H28" t="str">
            <v>REPRESENTACAO JUDICIAL E EXTRAJUDICIAL DA UNIAO E SUAS AUTAR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O28">
            <v>105318.74</v>
          </cell>
          <cell r="Q28">
            <v>96745.1</v>
          </cell>
          <cell r="R28">
            <v>77046.240000000005</v>
          </cell>
          <cell r="S28">
            <v>77046.240000000005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view="pageBreakPreview" zoomScale="80" zoomScaleNormal="85" zoomScaleSheetLayoutView="80" workbookViewId="0">
      <selection activeCell="E12" sqref="E12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45170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9" customFormat="1" ht="12.75" x14ac:dyDescent="0.2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s="9" customFormat="1" ht="13.5" thickBot="1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s="9" customFormat="1" ht="28.5" customHeight="1" thickBot="1" x14ac:dyDescent="0.25">
      <c r="A7" s="47" t="s">
        <v>7</v>
      </c>
      <c r="B7" s="48"/>
      <c r="C7" s="48"/>
      <c r="D7" s="48"/>
      <c r="E7" s="48"/>
      <c r="F7" s="48"/>
      <c r="G7" s="48"/>
      <c r="H7" s="48"/>
      <c r="I7" s="48"/>
      <c r="J7" s="49"/>
      <c r="K7" s="50" t="s">
        <v>8</v>
      </c>
      <c r="L7" s="52" t="s">
        <v>9</v>
      </c>
      <c r="M7" s="53"/>
      <c r="N7" s="50" t="s">
        <v>10</v>
      </c>
      <c r="O7" s="50" t="s">
        <v>11</v>
      </c>
      <c r="P7" s="47" t="s">
        <v>12</v>
      </c>
      <c r="Q7" s="49"/>
      <c r="R7" s="50" t="s">
        <v>13</v>
      </c>
      <c r="S7" s="47" t="s">
        <v>14</v>
      </c>
      <c r="T7" s="48"/>
      <c r="U7" s="48"/>
      <c r="V7" s="48"/>
      <c r="W7" s="48"/>
      <c r="X7" s="49"/>
    </row>
    <row r="8" spans="1:24" s="9" customFormat="1" ht="28.5" customHeight="1" x14ac:dyDescent="0.2">
      <c r="A8" s="54" t="s">
        <v>15</v>
      </c>
      <c r="B8" s="55"/>
      <c r="C8" s="57" t="s">
        <v>16</v>
      </c>
      <c r="D8" s="57" t="s">
        <v>17</v>
      </c>
      <c r="E8" s="59" t="s">
        <v>18</v>
      </c>
      <c r="F8" s="60"/>
      <c r="G8" s="57" t="s">
        <v>19</v>
      </c>
      <c r="H8" s="61" t="s">
        <v>20</v>
      </c>
      <c r="I8" s="62"/>
      <c r="J8" s="57" t="s">
        <v>21</v>
      </c>
      <c r="K8" s="51"/>
      <c r="L8" s="13" t="s">
        <v>22</v>
      </c>
      <c r="M8" s="13" t="s">
        <v>23</v>
      </c>
      <c r="N8" s="51"/>
      <c r="O8" s="51"/>
      <c r="P8" s="14" t="s">
        <v>24</v>
      </c>
      <c r="Q8" s="14" t="s">
        <v>25</v>
      </c>
      <c r="R8" s="51"/>
      <c r="S8" s="15" t="s">
        <v>26</v>
      </c>
      <c r="T8" s="16" t="s">
        <v>27</v>
      </c>
      <c r="U8" s="15" t="s">
        <v>28</v>
      </c>
      <c r="V8" s="17" t="s">
        <v>27</v>
      </c>
      <c r="W8" s="18" t="s">
        <v>29</v>
      </c>
      <c r="X8" s="17" t="s">
        <v>27</v>
      </c>
    </row>
    <row r="9" spans="1:24" s="9" customFormat="1" ht="28.5" customHeight="1" thickBot="1" x14ac:dyDescent="0.25">
      <c r="A9" s="19" t="s">
        <v>30</v>
      </c>
      <c r="B9" s="19" t="s">
        <v>31</v>
      </c>
      <c r="C9" s="58"/>
      <c r="D9" s="58"/>
      <c r="E9" s="20" t="s">
        <v>32</v>
      </c>
      <c r="F9" s="20" t="s">
        <v>33</v>
      </c>
      <c r="G9" s="58"/>
      <c r="H9" s="20" t="s">
        <v>30</v>
      </c>
      <c r="I9" s="20" t="s">
        <v>31</v>
      </c>
      <c r="J9" s="58"/>
      <c r="K9" s="19" t="s">
        <v>34</v>
      </c>
      <c r="L9" s="21" t="s">
        <v>35</v>
      </c>
      <c r="M9" s="21" t="s">
        <v>36</v>
      </c>
      <c r="N9" s="21" t="s">
        <v>37</v>
      </c>
      <c r="O9" s="21" t="s">
        <v>38</v>
      </c>
      <c r="P9" s="21" t="s">
        <v>39</v>
      </c>
      <c r="Q9" s="21" t="s">
        <v>40</v>
      </c>
      <c r="R9" s="19" t="s">
        <v>41</v>
      </c>
      <c r="S9" s="22" t="s">
        <v>42</v>
      </c>
      <c r="T9" s="23" t="s">
        <v>43</v>
      </c>
      <c r="U9" s="22" t="s">
        <v>44</v>
      </c>
      <c r="V9" s="23" t="s">
        <v>45</v>
      </c>
      <c r="W9" s="24" t="s">
        <v>46</v>
      </c>
      <c r="X9" s="23" t="s">
        <v>47</v>
      </c>
    </row>
    <row r="10" spans="1:24" s="9" customFormat="1" ht="28.5" customHeight="1" x14ac:dyDescent="0.2">
      <c r="A10" s="25" t="str">
        <f>+'[1]Access-Set'!A10</f>
        <v>11101</v>
      </c>
      <c r="B10" s="26" t="str">
        <f>+'[1]Access-Set'!B10</f>
        <v>SUPERIOR TRIBUNAL DE JUSTICA</v>
      </c>
      <c r="C10" s="27" t="str">
        <f>CONCATENATE('[1]Access-Set'!C10,".",'[1]Access-Set'!D10)</f>
        <v>02.128</v>
      </c>
      <c r="D10" s="27" t="str">
        <f>CONCATENATE('[1]Access-Set'!E10,".",'[1]Access-Set'!G10)</f>
        <v>0033.20G2</v>
      </c>
      <c r="E10" s="26" t="str">
        <f>+'[1]Access-Set'!F10</f>
        <v>PROGRAMA DE GESTAO E MANUTENCAO DO PODER JUDICIARIO</v>
      </c>
      <c r="F10" s="28" t="str">
        <f>+'[1]Access-Set'!H10</f>
        <v>FORMACAO E APERFEICOAMENTO DE MAGISTRADOS</v>
      </c>
      <c r="G10" s="25" t="str">
        <f>IF('[1]Access-Set'!I10="1","F","S")</f>
        <v>F</v>
      </c>
      <c r="H10" s="25" t="str">
        <f>+'[1]Access-Set'!J10</f>
        <v>1000</v>
      </c>
      <c r="I10" s="29" t="str">
        <f>+'[1]Access-Set'!K10</f>
        <v>RECURSOS LIVRES DA UNIAO</v>
      </c>
      <c r="J10" s="25" t="str">
        <f>+'[1]Access-Set'!L10</f>
        <v>3</v>
      </c>
      <c r="K10" s="30"/>
      <c r="L10" s="31"/>
      <c r="M10" s="31"/>
      <c r="N10" s="32">
        <f>K10+L10-M10</f>
        <v>0</v>
      </c>
      <c r="O10" s="30"/>
      <c r="P10" s="33">
        <f>'[1]Access-Set'!M10-'[1]Access-Set'!N10</f>
        <v>0</v>
      </c>
      <c r="Q10" s="33">
        <f>'[1]Access-Set'!O10-'[1]Access-Set'!P10</f>
        <v>6029.5</v>
      </c>
      <c r="R10" s="33">
        <f>N10-O10+P10+Q10</f>
        <v>6029.5</v>
      </c>
      <c r="S10" s="33">
        <f>'[1]Access-Set'!Q10</f>
        <v>6029.5</v>
      </c>
      <c r="T10" s="34">
        <f>IF(R10&gt;0,S10/R10,0)</f>
        <v>1</v>
      </c>
      <c r="U10" s="33">
        <f>'[1]Access-Set'!R10</f>
        <v>6029.5</v>
      </c>
      <c r="V10" s="34">
        <f>IF(R10&gt;0,U10/R10,0)</f>
        <v>1</v>
      </c>
      <c r="W10" s="33">
        <f>'[1]Access-Set'!S10</f>
        <v>6029.5</v>
      </c>
      <c r="X10" s="34">
        <f>IF(R10&gt;0,W10/R10,0)</f>
        <v>1</v>
      </c>
    </row>
    <row r="11" spans="1:24" s="9" customFormat="1" ht="28.5" customHeight="1" x14ac:dyDescent="0.2">
      <c r="A11" s="35" t="str">
        <f>+'[1]Access-Set'!A11</f>
        <v>12101</v>
      </c>
      <c r="B11" s="36" t="str">
        <f>+'[1]Access-Set'!B11</f>
        <v>JUSTICA FEDERAL DE PRIMEIRO GRAU</v>
      </c>
      <c r="C11" s="35" t="str">
        <f>CONCATENATE('[1]Access-Set'!C11,".",'[1]Access-Set'!D11)</f>
        <v>02.061</v>
      </c>
      <c r="D11" s="35" t="str">
        <f>CONCATENATE('[1]Access-Set'!E11,".",'[1]Access-Set'!G11)</f>
        <v>0033.4224</v>
      </c>
      <c r="E11" s="36" t="str">
        <f>+'[1]Access-Set'!F11</f>
        <v>PROGRAMA DE GESTAO E MANUTENCAO DO PODER JUDICIARIO</v>
      </c>
      <c r="F11" s="37" t="str">
        <f>+'[1]Access-Set'!H11</f>
        <v>ASSISTENCIA JURIDICA A PESSOAS CARENTES</v>
      </c>
      <c r="G11" s="35" t="str">
        <f>IF('[1]Access-Set'!I11="1","F","S")</f>
        <v>F</v>
      </c>
      <c r="H11" s="35" t="str">
        <f>+'[1]Access-Set'!J11</f>
        <v>1000</v>
      </c>
      <c r="I11" s="36" t="str">
        <f>+'[1]Access-Set'!K11</f>
        <v>RECURSOS LIVRES DA UNIAO</v>
      </c>
      <c r="J11" s="35" t="str">
        <f>+'[1]Access-Set'!L11</f>
        <v>3</v>
      </c>
      <c r="K11" s="38"/>
      <c r="L11" s="38"/>
      <c r="M11" s="38"/>
      <c r="N11" s="39">
        <f t="shared" ref="N11:N28" si="0">K11+L11-M11</f>
        <v>0</v>
      </c>
      <c r="O11" s="38"/>
      <c r="P11" s="40">
        <f>'[1]Access-Set'!M11-'[1]Access-Set'!N11</f>
        <v>2990221</v>
      </c>
      <c r="Q11" s="40">
        <f>'[1]Access-Set'!O11-'[1]Access-Set'!P11</f>
        <v>0</v>
      </c>
      <c r="R11" s="40">
        <f t="shared" ref="R11:R28" si="1">N11-O11+P11+Q11</f>
        <v>2990221</v>
      </c>
      <c r="S11" s="40">
        <f>'[1]Access-Set'!Q11</f>
        <v>2968761.08</v>
      </c>
      <c r="T11" s="41">
        <f t="shared" ref="T11:T29" si="2">IF(R11&gt;0,S11/R11,0)</f>
        <v>0.9928232996825318</v>
      </c>
      <c r="U11" s="40">
        <f>'[1]Access-Set'!R11</f>
        <v>2964308.49</v>
      </c>
      <c r="V11" s="41">
        <f t="shared" ref="V11:V29" si="3">IF(R11&gt;0,U11/R11,0)</f>
        <v>0.99133424920766733</v>
      </c>
      <c r="W11" s="40">
        <f>'[1]Access-Set'!S11</f>
        <v>2795918.34</v>
      </c>
      <c r="X11" s="41">
        <f t="shared" ref="X11:X29" si="4">IF(R11&gt;0,W11/R11,0)</f>
        <v>0.9350206355985059</v>
      </c>
    </row>
    <row r="12" spans="1:24" s="9" customFormat="1" ht="28.5" customHeight="1" x14ac:dyDescent="0.2">
      <c r="A12" s="35" t="str">
        <f>+'[1]Access-Set'!A12</f>
        <v>12101</v>
      </c>
      <c r="B12" s="36" t="str">
        <f>+'[1]Access-Set'!B12</f>
        <v>JUSTICA FEDERAL DE PRIMEIRO GRAU</v>
      </c>
      <c r="C12" s="35" t="str">
        <f>CONCATENATE('[1]Access-Set'!C12,".",'[1]Access-Set'!D12)</f>
        <v>02.061</v>
      </c>
      <c r="D12" s="35" t="str">
        <f>CONCATENATE('[1]Access-Set'!E12,".",'[1]Access-Set'!G12)</f>
        <v>0033.4257</v>
      </c>
      <c r="E12" s="36" t="str">
        <f>+'[1]Access-Set'!F12</f>
        <v>PROGRAMA DE GESTAO E MANUTENCAO DO PODER JUDICIARIO</v>
      </c>
      <c r="F12" s="36" t="str">
        <f>+'[1]Access-Set'!H12</f>
        <v>JULGAMENTO DE CAUSAS NA JUSTICA FEDERAL</v>
      </c>
      <c r="G12" s="35" t="str">
        <f>IF('[1]Access-Set'!I12="1","F","S")</f>
        <v>F</v>
      </c>
      <c r="H12" s="35" t="str">
        <f>+'[1]Access-Set'!J12</f>
        <v>1000</v>
      </c>
      <c r="I12" s="36" t="str">
        <f>+'[1]Access-Set'!K12</f>
        <v>RECURSOS LIVRES DA UNIAO</v>
      </c>
      <c r="J12" s="35" t="str">
        <f>+'[1]Access-Set'!L12</f>
        <v>4</v>
      </c>
      <c r="K12" s="40"/>
      <c r="L12" s="40"/>
      <c r="M12" s="40"/>
      <c r="N12" s="38">
        <f t="shared" si="0"/>
        <v>0</v>
      </c>
      <c r="O12" s="40"/>
      <c r="P12" s="40">
        <f>'[1]Access-Set'!M12-'[1]Access-Set'!N12</f>
        <v>40207385</v>
      </c>
      <c r="Q12" s="40">
        <f>'[1]Access-Set'!O12-'[1]Access-Set'!P12</f>
        <v>0</v>
      </c>
      <c r="R12" s="40">
        <f t="shared" si="1"/>
        <v>40207385</v>
      </c>
      <c r="S12" s="40">
        <f>'[1]Access-Set'!Q12</f>
        <v>14011795.029999999</v>
      </c>
      <c r="T12" s="41">
        <f t="shared" si="2"/>
        <v>0.34848809565705402</v>
      </c>
      <c r="U12" s="40">
        <f>'[1]Access-Set'!R12</f>
        <v>10159017.98</v>
      </c>
      <c r="V12" s="41">
        <f t="shared" si="3"/>
        <v>0.25266547376806525</v>
      </c>
      <c r="W12" s="40">
        <f>'[1]Access-Set'!S12</f>
        <v>10159017.98</v>
      </c>
      <c r="X12" s="41">
        <f t="shared" si="4"/>
        <v>0.25266547376806525</v>
      </c>
    </row>
    <row r="13" spans="1:24" s="9" customFormat="1" ht="28.5" customHeight="1" x14ac:dyDescent="0.2">
      <c r="A13" s="35" t="str">
        <f>+'[1]Access-Set'!A13</f>
        <v>12101</v>
      </c>
      <c r="B13" s="36" t="str">
        <f>+'[1]Access-Set'!B13</f>
        <v>JUSTICA FEDERAL DE PRIMEIRO GRAU</v>
      </c>
      <c r="C13" s="35" t="str">
        <f>CONCATENATE('[1]Access-Set'!C13,".",'[1]Access-Set'!D13)</f>
        <v>02.061</v>
      </c>
      <c r="D13" s="35" t="str">
        <f>CONCATENATE('[1]Access-Set'!E13,".",'[1]Access-Set'!G13)</f>
        <v>0033.4257</v>
      </c>
      <c r="E13" s="36" t="str">
        <f>+'[1]Access-Set'!F13</f>
        <v>PROGRAMA DE GESTAO E MANUTENCAO DO PODER JUDICIARIO</v>
      </c>
      <c r="F13" s="36" t="str">
        <f>+'[1]Access-Set'!H13</f>
        <v>JULGAMENTO DE CAUSAS NA JUSTICA FEDERAL</v>
      </c>
      <c r="G13" s="35" t="str">
        <f>IF('[1]Access-Set'!I13="1","F","S")</f>
        <v>F</v>
      </c>
      <c r="H13" s="35" t="str">
        <f>+'[1]Access-Set'!J13</f>
        <v>1000</v>
      </c>
      <c r="I13" s="36" t="str">
        <f>+'[1]Access-Set'!K13</f>
        <v>RECURSOS LIVRES DA UNIAO</v>
      </c>
      <c r="J13" s="35" t="str">
        <f>+'[1]Access-Set'!L13</f>
        <v>3</v>
      </c>
      <c r="K13" s="40"/>
      <c r="L13" s="40"/>
      <c r="M13" s="40"/>
      <c r="N13" s="38">
        <f t="shared" si="0"/>
        <v>0</v>
      </c>
      <c r="O13" s="40"/>
      <c r="P13" s="40">
        <f>'[1]Access-Set'!M13-'[1]Access-Set'!N13</f>
        <v>151447543</v>
      </c>
      <c r="Q13" s="40">
        <f>'[1]Access-Set'!O13-'[1]Access-Set'!P13</f>
        <v>-168674.19</v>
      </c>
      <c r="R13" s="40">
        <f t="shared" si="1"/>
        <v>151278868.81</v>
      </c>
      <c r="S13" s="40">
        <f>'[1]Access-Set'!Q13</f>
        <v>141156900.43000001</v>
      </c>
      <c r="T13" s="41">
        <f t="shared" si="2"/>
        <v>0.93309066587011058</v>
      </c>
      <c r="U13" s="40">
        <f>'[1]Access-Set'!R13</f>
        <v>80970761.859999999</v>
      </c>
      <c r="V13" s="41">
        <f t="shared" si="3"/>
        <v>0.53524171946113586</v>
      </c>
      <c r="W13" s="40">
        <f>'[1]Access-Set'!S13</f>
        <v>76846302.650000006</v>
      </c>
      <c r="X13" s="41">
        <f t="shared" si="4"/>
        <v>0.50797777147921286</v>
      </c>
    </row>
    <row r="14" spans="1:24" s="9" customFormat="1" ht="28.5" customHeight="1" x14ac:dyDescent="0.2">
      <c r="A14" s="35" t="str">
        <f>+'[1]Access-Set'!A14</f>
        <v>12101</v>
      </c>
      <c r="B14" s="36" t="str">
        <f>+'[1]Access-Set'!B14</f>
        <v>JUSTICA FEDERAL DE PRIMEIRO GRAU</v>
      </c>
      <c r="C14" s="35" t="str">
        <f>CONCATENATE('[1]Access-Set'!C14,".",'[1]Access-Set'!D14)</f>
        <v>02.061</v>
      </c>
      <c r="D14" s="35" t="str">
        <f>CONCATENATE('[1]Access-Set'!E14,".",'[1]Access-Set'!G14)</f>
        <v>0033.4257</v>
      </c>
      <c r="E14" s="36" t="str">
        <f>+'[1]Access-Set'!F14</f>
        <v>PROGRAMA DE GESTAO E MANUTENCAO DO PODER JUDICIARIO</v>
      </c>
      <c r="F14" s="36" t="str">
        <f>+'[1]Access-Set'!H14</f>
        <v>JULGAMENTO DE CAUSAS NA JUSTICA FEDERAL</v>
      </c>
      <c r="G14" s="35" t="str">
        <f>IF('[1]Access-Set'!I14="1","F","S")</f>
        <v>F</v>
      </c>
      <c r="H14" s="35" t="str">
        <f>+'[1]Access-Set'!J14</f>
        <v>1027</v>
      </c>
      <c r="I14" s="36" t="str">
        <f>+'[1]Access-Set'!K14</f>
        <v>SERV.AFETOS AS ATIVID.ESPECIFICAS DA JUSTICA</v>
      </c>
      <c r="J14" s="35" t="str">
        <f>+'[1]Access-Set'!L14</f>
        <v>3</v>
      </c>
      <c r="K14" s="40"/>
      <c r="L14" s="40"/>
      <c r="M14" s="40"/>
      <c r="N14" s="38">
        <f t="shared" si="0"/>
        <v>0</v>
      </c>
      <c r="O14" s="40"/>
      <c r="P14" s="40">
        <f>'[1]Access-Set'!M14-'[1]Access-Set'!N14</f>
        <v>18123836</v>
      </c>
      <c r="Q14" s="40">
        <f>'[1]Access-Set'!O14-'[1]Access-Set'!P14</f>
        <v>0</v>
      </c>
      <c r="R14" s="40">
        <f t="shared" si="1"/>
        <v>18123836</v>
      </c>
      <c r="S14" s="40">
        <f>'[1]Access-Set'!Q14</f>
        <v>17287084.260000002</v>
      </c>
      <c r="T14" s="41">
        <f t="shared" si="2"/>
        <v>0.95383142178068714</v>
      </c>
      <c r="U14" s="40">
        <f>'[1]Access-Set'!R14</f>
        <v>9803144.3200000003</v>
      </c>
      <c r="V14" s="41">
        <f t="shared" si="3"/>
        <v>0.54089787173090731</v>
      </c>
      <c r="W14" s="40">
        <f>'[1]Access-Set'!S14</f>
        <v>9368944.7899999991</v>
      </c>
      <c r="X14" s="41">
        <f t="shared" si="4"/>
        <v>0.51694049703385081</v>
      </c>
    </row>
    <row r="15" spans="1:24" s="9" customFormat="1" ht="28.5" customHeight="1" x14ac:dyDescent="0.2">
      <c r="A15" s="35" t="str">
        <f>+'[1]Access-Set'!A15</f>
        <v>12101</v>
      </c>
      <c r="B15" s="36" t="str">
        <f>+'[1]Access-Set'!B15</f>
        <v>JUSTICA FEDERAL DE PRIMEIRO GRAU</v>
      </c>
      <c r="C15" s="35" t="str">
        <f>CONCATENATE('[1]Access-Set'!C15,".",'[1]Access-Set'!D15)</f>
        <v>02.122</v>
      </c>
      <c r="D15" s="35" t="str">
        <f>CONCATENATE('[1]Access-Set'!E15,".",'[1]Access-Set'!G15)</f>
        <v>0033.20TP</v>
      </c>
      <c r="E15" s="36" t="str">
        <f>+'[1]Access-Set'!F15</f>
        <v>PROGRAMA DE GESTAO E MANUTENCAO DO PODER JUDICIARIO</v>
      </c>
      <c r="F15" s="36" t="str">
        <f>+'[1]Access-Set'!H15</f>
        <v>ATIVOS CIVIS DA UNIAO</v>
      </c>
      <c r="G15" s="35" t="str">
        <f>IF('[1]Access-Set'!I15="1","F","S")</f>
        <v>F</v>
      </c>
      <c r="H15" s="35" t="str">
        <f>+'[1]Access-Set'!J15</f>
        <v>1000</v>
      </c>
      <c r="I15" s="36" t="str">
        <f>+'[1]Access-Set'!K15</f>
        <v>RECURSOS LIVRES DA UNIAO</v>
      </c>
      <c r="J15" s="35" t="str">
        <f>+'[1]Access-Set'!L15</f>
        <v>1</v>
      </c>
      <c r="K15" s="38"/>
      <c r="L15" s="38"/>
      <c r="M15" s="38"/>
      <c r="N15" s="38">
        <f t="shared" si="0"/>
        <v>0</v>
      </c>
      <c r="O15" s="38"/>
      <c r="P15" s="40">
        <f>'[1]Access-Set'!M15-'[1]Access-Set'!N15</f>
        <v>834079072.67999995</v>
      </c>
      <c r="Q15" s="40">
        <f>'[1]Access-Set'!O15-'[1]Access-Set'!P15</f>
        <v>0</v>
      </c>
      <c r="R15" s="40">
        <f t="shared" si="1"/>
        <v>834079072.67999995</v>
      </c>
      <c r="S15" s="40">
        <f>'[1]Access-Set'!Q15</f>
        <v>834079072.67999995</v>
      </c>
      <c r="T15" s="41">
        <f t="shared" si="2"/>
        <v>1</v>
      </c>
      <c r="U15" s="40">
        <f>'[1]Access-Set'!R15</f>
        <v>834005684.55999994</v>
      </c>
      <c r="V15" s="41">
        <f t="shared" si="3"/>
        <v>0.99991201299444643</v>
      </c>
      <c r="W15" s="40">
        <f>'[1]Access-Set'!S15</f>
        <v>810389863.72000003</v>
      </c>
      <c r="X15" s="41">
        <f t="shared" si="4"/>
        <v>0.9715983655076208</v>
      </c>
    </row>
    <row r="16" spans="1:24" s="9" customFormat="1" ht="28.5" customHeight="1" x14ac:dyDescent="0.2">
      <c r="A16" s="35" t="str">
        <f>+'[1]Access-Set'!A16</f>
        <v>12101</v>
      </c>
      <c r="B16" s="36" t="str">
        <f>+'[1]Access-Set'!B16</f>
        <v>JUSTICA FEDERAL DE PRIMEIRO GRAU</v>
      </c>
      <c r="C16" s="35" t="str">
        <f>CONCATENATE('[1]Access-Set'!C16,".",'[1]Access-Set'!D16)</f>
        <v>02.122</v>
      </c>
      <c r="D16" s="35" t="str">
        <f>CONCATENATE('[1]Access-Set'!E16,".",'[1]Access-Set'!G16)</f>
        <v>0033.216H</v>
      </c>
      <c r="E16" s="36" t="str">
        <f>+'[1]Access-Set'!F16</f>
        <v>PROGRAMA DE GESTAO E MANUTENCAO DO PODER JUDICIARIO</v>
      </c>
      <c r="F16" s="36" t="str">
        <f>+'[1]Access-Set'!H16</f>
        <v>AJUDA DE CUSTO PARA MORADIA OU AUXILIO-MORADIA A AGENTES PUB</v>
      </c>
      <c r="G16" s="35" t="str">
        <f>IF('[1]Access-Set'!I16="1","F","S")</f>
        <v>F</v>
      </c>
      <c r="H16" s="35" t="str">
        <f>+'[1]Access-Set'!J16</f>
        <v>1000</v>
      </c>
      <c r="I16" s="36" t="str">
        <f>+'[1]Access-Set'!K16</f>
        <v>RECURSOS LIVRES DA UNIAO</v>
      </c>
      <c r="J16" s="35" t="str">
        <f>+'[1]Access-Set'!L16</f>
        <v>3</v>
      </c>
      <c r="K16" s="40"/>
      <c r="L16" s="40"/>
      <c r="M16" s="40"/>
      <c r="N16" s="38">
        <f t="shared" si="0"/>
        <v>0</v>
      </c>
      <c r="O16" s="40"/>
      <c r="P16" s="40">
        <f>'[1]Access-Set'!M16-'[1]Access-Set'!N16</f>
        <v>198000</v>
      </c>
      <c r="Q16" s="40">
        <f>'[1]Access-Set'!O16-'[1]Access-Set'!P16</f>
        <v>0</v>
      </c>
      <c r="R16" s="40">
        <f t="shared" si="1"/>
        <v>198000</v>
      </c>
      <c r="S16" s="40">
        <f>'[1]Access-Set'!Q16</f>
        <v>138000</v>
      </c>
      <c r="T16" s="41">
        <f t="shared" si="2"/>
        <v>0.69696969696969702</v>
      </c>
      <c r="U16" s="40">
        <f>'[1]Access-Set'!R16</f>
        <v>51410.38</v>
      </c>
      <c r="V16" s="41">
        <f t="shared" si="3"/>
        <v>0.25964838383838384</v>
      </c>
      <c r="W16" s="40">
        <f>'[1]Access-Set'!S16</f>
        <v>51410.38</v>
      </c>
      <c r="X16" s="41">
        <f t="shared" si="4"/>
        <v>0.25964838383838384</v>
      </c>
    </row>
    <row r="17" spans="1:24" s="9" customFormat="1" ht="28.5" customHeight="1" x14ac:dyDescent="0.2">
      <c r="A17" s="35" t="str">
        <f>+'[1]Access-Set'!A17</f>
        <v>12101</v>
      </c>
      <c r="B17" s="36" t="str">
        <f>+'[1]Access-Set'!B17</f>
        <v>JUSTICA FEDERAL DE PRIMEIRO GRAU</v>
      </c>
      <c r="C17" s="35" t="str">
        <f>CONCATENATE('[1]Access-Set'!C17,".",'[1]Access-Set'!D17)</f>
        <v>02.122</v>
      </c>
      <c r="D17" s="35" t="str">
        <f>CONCATENATE('[1]Access-Set'!E17,".",'[1]Access-Set'!G17)</f>
        <v>0033.219Z</v>
      </c>
      <c r="E17" s="36" t="str">
        <f>+'[1]Access-Set'!F17</f>
        <v>PROGRAMA DE GESTAO E MANUTENCAO DO PODER JUDICIARIO</v>
      </c>
      <c r="F17" s="36" t="str">
        <f>+'[1]Access-Set'!H17</f>
        <v>CONSERVACAO E RECUPERACAO DE ATIVOS DE INFRAESTRUTURA DA UNI</v>
      </c>
      <c r="G17" s="35" t="str">
        <f>IF('[1]Access-Set'!I17="1","F","S")</f>
        <v>F</v>
      </c>
      <c r="H17" s="35" t="str">
        <f>+'[1]Access-Set'!J17</f>
        <v>1000</v>
      </c>
      <c r="I17" s="36" t="str">
        <f>+'[1]Access-Set'!K17</f>
        <v>RECURSOS LIVRES DA UNIAO</v>
      </c>
      <c r="J17" s="35" t="str">
        <f>+'[1]Access-Set'!L17</f>
        <v>4</v>
      </c>
      <c r="K17" s="40"/>
      <c r="L17" s="40"/>
      <c r="M17" s="40"/>
      <c r="N17" s="38">
        <f t="shared" si="0"/>
        <v>0</v>
      </c>
      <c r="O17" s="40"/>
      <c r="P17" s="40">
        <f>'[1]Access-Set'!M17-'[1]Access-Set'!N17</f>
        <v>16467585</v>
      </c>
      <c r="Q17" s="40">
        <f>'[1]Access-Set'!O17-'[1]Access-Set'!P17</f>
        <v>0</v>
      </c>
      <c r="R17" s="40">
        <f t="shared" si="1"/>
        <v>16467585</v>
      </c>
      <c r="S17" s="40">
        <f>'[1]Access-Set'!Q17</f>
        <v>4792137.49</v>
      </c>
      <c r="T17" s="41">
        <f t="shared" si="2"/>
        <v>0.29100426626004966</v>
      </c>
      <c r="U17" s="40">
        <f>'[1]Access-Set'!R17</f>
        <v>748596.29</v>
      </c>
      <c r="V17" s="41">
        <f t="shared" si="3"/>
        <v>4.5458777956816375E-2</v>
      </c>
      <c r="W17" s="40">
        <f>'[1]Access-Set'!S17</f>
        <v>139456.26</v>
      </c>
      <c r="X17" s="41">
        <f t="shared" si="4"/>
        <v>8.4685313602449915E-3</v>
      </c>
    </row>
    <row r="18" spans="1:24" s="9" customFormat="1" ht="28.5" customHeight="1" x14ac:dyDescent="0.2">
      <c r="A18" s="35" t="str">
        <f>+'[1]Access-Set'!A18</f>
        <v>12101</v>
      </c>
      <c r="B18" s="36" t="str">
        <f>+'[1]Access-Set'!B18</f>
        <v>JUSTICA FEDERAL DE PRIMEIRO GRAU</v>
      </c>
      <c r="C18" s="35" t="str">
        <f>CONCATENATE('[1]Access-Set'!C18,".",'[1]Access-Set'!D18)</f>
        <v>02.331</v>
      </c>
      <c r="D18" s="35" t="str">
        <f>CONCATENATE('[1]Access-Set'!E18,".",'[1]Access-Set'!G18)</f>
        <v>0033.2004</v>
      </c>
      <c r="E18" s="36" t="str">
        <f>+'[1]Access-Set'!F18</f>
        <v>PROGRAMA DE GESTAO E MANUTENCAO DO PODER JUDICIARIO</v>
      </c>
      <c r="F18" s="36" t="str">
        <f>+'[1]Access-Set'!H18</f>
        <v>ASSISTENCIA MEDICA E ODONTOLOGICA AOS SERVIDORES CIVIS, EMPR</v>
      </c>
      <c r="G18" s="35" t="str">
        <f>IF('[1]Access-Set'!I18="1","F","S")</f>
        <v>S</v>
      </c>
      <c r="H18" s="35" t="str">
        <f>+'[1]Access-Set'!J18</f>
        <v>1000</v>
      </c>
      <c r="I18" s="36" t="str">
        <f>+'[1]Access-Set'!K18</f>
        <v>RECURSOS LIVRES DA UNIAO</v>
      </c>
      <c r="J18" s="35" t="str">
        <f>+'[1]Access-Set'!L18</f>
        <v>3</v>
      </c>
      <c r="K18" s="40"/>
      <c r="L18" s="40"/>
      <c r="M18" s="40"/>
      <c r="N18" s="38">
        <f t="shared" si="0"/>
        <v>0</v>
      </c>
      <c r="O18" s="40"/>
      <c r="P18" s="40">
        <f>'[1]Access-Set'!M18-'[1]Access-Set'!N18</f>
        <v>65516040</v>
      </c>
      <c r="Q18" s="40">
        <f>'[1]Access-Set'!O18-'[1]Access-Set'!P18</f>
        <v>0</v>
      </c>
      <c r="R18" s="40">
        <f t="shared" si="1"/>
        <v>65516040</v>
      </c>
      <c r="S18" s="40">
        <f>'[1]Access-Set'!Q18</f>
        <v>64832039.880000003</v>
      </c>
      <c r="T18" s="41">
        <f t="shared" si="2"/>
        <v>0.98955980672824551</v>
      </c>
      <c r="U18" s="40">
        <f>'[1]Access-Set'!R18</f>
        <v>50509919.219999999</v>
      </c>
      <c r="V18" s="41">
        <f t="shared" si="3"/>
        <v>0.77095500918553683</v>
      </c>
      <c r="W18" s="40">
        <f>'[1]Access-Set'!S18</f>
        <v>48700434.310000002</v>
      </c>
      <c r="X18" s="41">
        <f t="shared" si="4"/>
        <v>0.74333604885154847</v>
      </c>
    </row>
    <row r="19" spans="1:24" s="9" customFormat="1" ht="28.5" customHeight="1" x14ac:dyDescent="0.2">
      <c r="A19" s="35" t="str">
        <f>+'[1]Access-Set'!A19</f>
        <v>12101</v>
      </c>
      <c r="B19" s="36" t="str">
        <f>+'[1]Access-Set'!B19</f>
        <v>JUSTICA FEDERAL DE PRIMEIRO GRAU</v>
      </c>
      <c r="C19" s="35" t="str">
        <f>CONCATENATE('[1]Access-Set'!C19,".",'[1]Access-Set'!D19)</f>
        <v>02.331</v>
      </c>
      <c r="D19" s="35" t="str">
        <f>CONCATENATE('[1]Access-Set'!E19,".",'[1]Access-Set'!G19)</f>
        <v>0033.212B</v>
      </c>
      <c r="E19" s="36" t="str">
        <f>+'[1]Access-Set'!F19</f>
        <v>PROGRAMA DE GESTAO E MANUTENCAO DO PODER JUDICIARIO</v>
      </c>
      <c r="F19" s="36" t="str">
        <f>+'[1]Access-Set'!H19</f>
        <v>BENEFICIOS OBRIGATORIOS AOS SERVIDORES CIVIS, EMPREGADOS, MI</v>
      </c>
      <c r="G19" s="35" t="str">
        <f>IF('[1]Access-Set'!I19="1","F","S")</f>
        <v>F</v>
      </c>
      <c r="H19" s="35" t="str">
        <f>+'[1]Access-Set'!J19</f>
        <v>1000</v>
      </c>
      <c r="I19" s="36" t="str">
        <f>+'[1]Access-Set'!K19</f>
        <v>RECURSOS LIVRES DA UNIAO</v>
      </c>
      <c r="J19" s="35" t="str">
        <f>+'[1]Access-Set'!L19</f>
        <v>3</v>
      </c>
      <c r="K19" s="40"/>
      <c r="L19" s="40"/>
      <c r="M19" s="40"/>
      <c r="N19" s="38">
        <f t="shared" si="0"/>
        <v>0</v>
      </c>
      <c r="O19" s="40"/>
      <c r="P19" s="40">
        <f>'[1]Access-Set'!M19-'[1]Access-Set'!N19</f>
        <v>70574395.840000004</v>
      </c>
      <c r="Q19" s="40">
        <f>'[1]Access-Set'!O19-'[1]Access-Set'!P19</f>
        <v>0</v>
      </c>
      <c r="R19" s="40">
        <f t="shared" si="1"/>
        <v>70574395.840000004</v>
      </c>
      <c r="S19" s="40">
        <f>'[1]Access-Set'!Q19</f>
        <v>70574395.840000004</v>
      </c>
      <c r="T19" s="41">
        <f t="shared" si="2"/>
        <v>1</v>
      </c>
      <c r="U19" s="40">
        <f>'[1]Access-Set'!R19</f>
        <v>51833890.950000003</v>
      </c>
      <c r="V19" s="41">
        <f t="shared" si="3"/>
        <v>0.73445745206963153</v>
      </c>
      <c r="W19" s="40">
        <f>'[1]Access-Set'!S19</f>
        <v>51821556.939999998</v>
      </c>
      <c r="X19" s="41">
        <f t="shared" si="4"/>
        <v>0.73428268599684832</v>
      </c>
    </row>
    <row r="20" spans="1:24" s="9" customFormat="1" ht="28.5" customHeight="1" x14ac:dyDescent="0.2">
      <c r="A20" s="35" t="str">
        <f>+'[1]Access-Set'!A20</f>
        <v>12101</v>
      </c>
      <c r="B20" s="36" t="str">
        <f>+'[1]Access-Set'!B20</f>
        <v>JUSTICA FEDERAL DE PRIMEIRO GRAU</v>
      </c>
      <c r="C20" s="35" t="str">
        <f>CONCATENATE('[1]Access-Set'!C20,".",'[1]Access-Set'!D20)</f>
        <v>02.846</v>
      </c>
      <c r="D20" s="35" t="str">
        <f>CONCATENATE('[1]Access-Set'!E20,".",'[1]Access-Set'!G20)</f>
        <v>0033.09HB</v>
      </c>
      <c r="E20" s="36" t="str">
        <f>+'[1]Access-Set'!F20</f>
        <v>PROGRAMA DE GESTAO E MANUTENCAO DO PODER JUDICIARIO</v>
      </c>
      <c r="F20" s="36" t="str">
        <f>+'[1]Access-Set'!H20</f>
        <v>CONTRIBUICAO DA UNIAO, DE SUAS AUTARQUIAS E FUNDACOES PARA O</v>
      </c>
      <c r="G20" s="35" t="str">
        <f>IF('[1]Access-Set'!I20="1","F","S")</f>
        <v>F</v>
      </c>
      <c r="H20" s="35" t="str">
        <f>+'[1]Access-Set'!J20</f>
        <v>1000</v>
      </c>
      <c r="I20" s="36" t="str">
        <f>+'[1]Access-Set'!K20</f>
        <v>RECURSOS LIVRES DA UNIAO</v>
      </c>
      <c r="J20" s="35" t="str">
        <f>+'[1]Access-Set'!L20</f>
        <v>1</v>
      </c>
      <c r="K20" s="40"/>
      <c r="L20" s="40"/>
      <c r="M20" s="40"/>
      <c r="N20" s="38">
        <f t="shared" si="0"/>
        <v>0</v>
      </c>
      <c r="O20" s="40"/>
      <c r="P20" s="40">
        <f>'[1]Access-Set'!M20-'[1]Access-Set'!N20</f>
        <v>156934795.13999999</v>
      </c>
      <c r="Q20" s="40">
        <f>'[1]Access-Set'!O20-'[1]Access-Set'!P20</f>
        <v>0</v>
      </c>
      <c r="R20" s="40">
        <f t="shared" si="1"/>
        <v>156934795.13999999</v>
      </c>
      <c r="S20" s="40">
        <f>'[1]Access-Set'!Q20</f>
        <v>156934795.13999999</v>
      </c>
      <c r="T20" s="41">
        <f t="shared" si="2"/>
        <v>1</v>
      </c>
      <c r="U20" s="40">
        <f>'[1]Access-Set'!R20</f>
        <v>156934795.13999999</v>
      </c>
      <c r="V20" s="41">
        <f t="shared" si="3"/>
        <v>1</v>
      </c>
      <c r="W20" s="40">
        <f>'[1]Access-Set'!S20</f>
        <v>156934795.13999999</v>
      </c>
      <c r="X20" s="41">
        <f t="shared" si="4"/>
        <v>1</v>
      </c>
    </row>
    <row r="21" spans="1:24" s="9" customFormat="1" ht="28.5" customHeight="1" x14ac:dyDescent="0.2">
      <c r="A21" s="35" t="str">
        <f>+'[1]Access-Set'!A21</f>
        <v>12101</v>
      </c>
      <c r="B21" s="36" t="str">
        <f>+'[1]Access-Set'!B21</f>
        <v>JUSTICA FEDERAL DE PRIMEIRO GRAU</v>
      </c>
      <c r="C21" s="35" t="str">
        <f>CONCATENATE('[1]Access-Set'!C21,".",'[1]Access-Set'!D21)</f>
        <v>09.272</v>
      </c>
      <c r="D21" s="35" t="str">
        <f>CONCATENATE('[1]Access-Set'!E21,".",'[1]Access-Set'!G21)</f>
        <v>0033.0181</v>
      </c>
      <c r="E21" s="36" t="str">
        <f>+'[1]Access-Set'!F21</f>
        <v>PROGRAMA DE GESTAO E MANUTENCAO DO PODER JUDICIARIO</v>
      </c>
      <c r="F21" s="36" t="str">
        <f>+'[1]Access-Set'!H21</f>
        <v>APOSENTADORIAS E PENSOES CIVIS DA UNIAO</v>
      </c>
      <c r="G21" s="35" t="str">
        <f>IF('[1]Access-Set'!I21="1","F","S")</f>
        <v>S</v>
      </c>
      <c r="H21" s="35" t="str">
        <f>+'[1]Access-Set'!J21</f>
        <v>1056</v>
      </c>
      <c r="I21" s="36" t="str">
        <f>+'[1]Access-Set'!K21</f>
        <v>BENEFICIOS DO RPPS DA UNIAO</v>
      </c>
      <c r="J21" s="35" t="str">
        <f>+'[1]Access-Set'!L21</f>
        <v>1</v>
      </c>
      <c r="K21" s="40"/>
      <c r="L21" s="40"/>
      <c r="M21" s="40"/>
      <c r="N21" s="38">
        <f t="shared" si="0"/>
        <v>0</v>
      </c>
      <c r="O21" s="40"/>
      <c r="P21" s="40">
        <f>'[1]Access-Set'!M21-'[1]Access-Set'!N21</f>
        <v>221245331.56999999</v>
      </c>
      <c r="Q21" s="40">
        <f>'[1]Access-Set'!O21-'[1]Access-Set'!P21</f>
        <v>0</v>
      </c>
      <c r="R21" s="40">
        <f t="shared" si="1"/>
        <v>221245331.56999999</v>
      </c>
      <c r="S21" s="40">
        <f>'[1]Access-Set'!Q21</f>
        <v>221245331.56999999</v>
      </c>
      <c r="T21" s="41">
        <f t="shared" si="2"/>
        <v>1</v>
      </c>
      <c r="U21" s="40">
        <f>'[1]Access-Set'!R21</f>
        <v>221244562.16999999</v>
      </c>
      <c r="V21" s="41">
        <f t="shared" si="3"/>
        <v>0.9999965224124977</v>
      </c>
      <c r="W21" s="40">
        <f>'[1]Access-Set'!S21</f>
        <v>214569883.91999999</v>
      </c>
      <c r="X21" s="41">
        <f t="shared" si="4"/>
        <v>0.96982784855784421</v>
      </c>
    </row>
    <row r="22" spans="1:24" s="9" customFormat="1" ht="28.5" customHeight="1" x14ac:dyDescent="0.2">
      <c r="A22" s="35" t="str">
        <f>+'[1]Access-Set'!A22</f>
        <v>12101</v>
      </c>
      <c r="B22" s="36" t="str">
        <f>+'[1]Access-Set'!B22</f>
        <v>JUSTICA FEDERAL DE PRIMEIRO GRAU</v>
      </c>
      <c r="C22" s="35" t="str">
        <f>CONCATENATE('[1]Access-Set'!C22,".",'[1]Access-Set'!D22)</f>
        <v>28.846</v>
      </c>
      <c r="D22" s="35" t="str">
        <f>CONCATENATE('[1]Access-Set'!E22,".",'[1]Access-Set'!G22)</f>
        <v>0909.00S6</v>
      </c>
      <c r="E22" s="36" t="str">
        <f>+'[1]Access-Set'!F22</f>
        <v>OPERACOES ESPECIAIS: OUTROS ENCARGOS ESPECIAIS</v>
      </c>
      <c r="F22" s="36" t="str">
        <f>+'[1]Access-Set'!H22</f>
        <v>BENEFICIO ESPECIAL E DEMAIS COMPLEMENTACOES DE APOSENTADORIA</v>
      </c>
      <c r="G22" s="35" t="str">
        <f>IF('[1]Access-Set'!I22="1","F","S")</f>
        <v>F</v>
      </c>
      <c r="H22" s="35" t="str">
        <f>+'[1]Access-Set'!J22</f>
        <v>1000</v>
      </c>
      <c r="I22" s="36" t="str">
        <f>+'[1]Access-Set'!K22</f>
        <v>RECURSOS LIVRES DA UNIAO</v>
      </c>
      <c r="J22" s="35" t="str">
        <f>+'[1]Access-Set'!L22</f>
        <v>1</v>
      </c>
      <c r="K22" s="40"/>
      <c r="L22" s="40"/>
      <c r="M22" s="40"/>
      <c r="N22" s="38">
        <f t="shared" si="0"/>
        <v>0</v>
      </c>
      <c r="O22" s="40"/>
      <c r="P22" s="40">
        <f>'[1]Access-Set'!M22-'[1]Access-Set'!N22</f>
        <v>437044.39</v>
      </c>
      <c r="Q22" s="40">
        <f>'[1]Access-Set'!O22-'[1]Access-Set'!P22</f>
        <v>0</v>
      </c>
      <c r="R22" s="40">
        <f t="shared" si="1"/>
        <v>437044.39</v>
      </c>
      <c r="S22" s="40">
        <f>'[1]Access-Set'!Q22</f>
        <v>437044.39</v>
      </c>
      <c r="T22" s="41">
        <f t="shared" si="2"/>
        <v>1</v>
      </c>
      <c r="U22" s="40">
        <f>'[1]Access-Set'!R22</f>
        <v>437044.39</v>
      </c>
      <c r="V22" s="41">
        <f t="shared" si="3"/>
        <v>1</v>
      </c>
      <c r="W22" s="40">
        <f>'[1]Access-Set'!S22</f>
        <v>437044.39</v>
      </c>
      <c r="X22" s="41">
        <f t="shared" si="4"/>
        <v>1</v>
      </c>
    </row>
    <row r="23" spans="1:24" s="9" customFormat="1" ht="28.5" customHeight="1" x14ac:dyDescent="0.2">
      <c r="A23" s="35" t="str">
        <f>+'[1]Access-Set'!A23</f>
        <v>12104</v>
      </c>
      <c r="B23" s="36" t="str">
        <f>+'[1]Access-Set'!B23</f>
        <v>TRIBUNAL REGIONAL FEDERAL DA 3A. REGIAO</v>
      </c>
      <c r="C23" s="35" t="str">
        <f>CONCATENATE('[1]Access-Set'!C23,".",'[1]Access-Set'!D23)</f>
        <v>02.061</v>
      </c>
      <c r="D23" s="35" t="str">
        <f>CONCATENATE('[1]Access-Set'!E23,".",'[1]Access-Set'!G23)</f>
        <v>0033.4257</v>
      </c>
      <c r="E23" s="36" t="str">
        <f>+'[1]Access-Set'!F23</f>
        <v>PROGRAMA DE GESTAO E MANUTENCAO DO PODER JUDICIARIO</v>
      </c>
      <c r="F23" s="36" t="str">
        <f>+'[1]Access-Set'!H23</f>
        <v>JULGAMENTO DE CAUSAS NA JUSTICA FEDERAL</v>
      </c>
      <c r="G23" s="35" t="str">
        <f>IF('[1]Access-Set'!I23="1","F","S")</f>
        <v>F</v>
      </c>
      <c r="H23" s="35" t="str">
        <f>+'[1]Access-Set'!J23</f>
        <v>1000</v>
      </c>
      <c r="I23" s="36" t="str">
        <f>+'[1]Access-Set'!K23</f>
        <v>RECURSOS LIVRES DA UNIAO</v>
      </c>
      <c r="J23" s="35" t="str">
        <f>+'[1]Access-Set'!L23</f>
        <v>4</v>
      </c>
      <c r="K23" s="40"/>
      <c r="L23" s="40"/>
      <c r="M23" s="40"/>
      <c r="N23" s="38">
        <f t="shared" si="0"/>
        <v>0</v>
      </c>
      <c r="O23" s="40"/>
      <c r="P23" s="40">
        <f>'[1]Access-Set'!M23-'[1]Access-Set'!N23</f>
        <v>1481.55</v>
      </c>
      <c r="Q23" s="40">
        <f>'[1]Access-Set'!O23-'[1]Access-Set'!P23</f>
        <v>0</v>
      </c>
      <c r="R23" s="40">
        <f t="shared" si="1"/>
        <v>1481.55</v>
      </c>
      <c r="S23" s="40">
        <f>'[1]Access-Set'!Q23</f>
        <v>0</v>
      </c>
      <c r="T23" s="41">
        <f t="shared" si="2"/>
        <v>0</v>
      </c>
      <c r="U23" s="40">
        <f>'[1]Access-Set'!R23</f>
        <v>0</v>
      </c>
      <c r="V23" s="41">
        <f t="shared" si="3"/>
        <v>0</v>
      </c>
      <c r="W23" s="40">
        <f>'[1]Access-Set'!S23</f>
        <v>0</v>
      </c>
      <c r="X23" s="41">
        <f t="shared" si="4"/>
        <v>0</v>
      </c>
    </row>
    <row r="24" spans="1:24" s="9" customFormat="1" ht="28.5" customHeight="1" x14ac:dyDescent="0.2">
      <c r="A24" s="35" t="str">
        <f>+'[1]Access-Set'!A24</f>
        <v>12104</v>
      </c>
      <c r="B24" s="36" t="str">
        <f>+'[1]Access-Set'!B24</f>
        <v>TRIBUNAL REGIONAL FEDERAL DA 3A. REGIAO</v>
      </c>
      <c r="C24" s="35" t="str">
        <f>CONCATENATE('[1]Access-Set'!C24,".",'[1]Access-Set'!D24)</f>
        <v>02.061</v>
      </c>
      <c r="D24" s="35" t="str">
        <f>CONCATENATE('[1]Access-Set'!E24,".",'[1]Access-Set'!G24)</f>
        <v>0033.4257</v>
      </c>
      <c r="E24" s="36" t="str">
        <f>+'[1]Access-Set'!F24</f>
        <v>PROGRAMA DE GESTAO E MANUTENCAO DO PODER JUDICIARIO</v>
      </c>
      <c r="F24" s="36" t="str">
        <f>+'[1]Access-Set'!H24</f>
        <v>JULGAMENTO DE CAUSAS NA JUSTICA FEDERAL</v>
      </c>
      <c r="G24" s="35" t="str">
        <f>IF('[1]Access-Set'!I24="1","F","S")</f>
        <v>F</v>
      </c>
      <c r="H24" s="35" t="str">
        <f>+'[1]Access-Set'!J24</f>
        <v>1000</v>
      </c>
      <c r="I24" s="36" t="str">
        <f>+'[1]Access-Set'!K24</f>
        <v>RECURSOS LIVRES DA UNIAO</v>
      </c>
      <c r="J24" s="35" t="str">
        <f>+'[1]Access-Set'!L24</f>
        <v>3</v>
      </c>
      <c r="K24" s="40"/>
      <c r="L24" s="40"/>
      <c r="M24" s="40"/>
      <c r="N24" s="38">
        <f t="shared" si="0"/>
        <v>0</v>
      </c>
      <c r="O24" s="40"/>
      <c r="P24" s="40">
        <f>'[1]Access-Set'!M24-'[1]Access-Set'!N24</f>
        <v>46685.79</v>
      </c>
      <c r="Q24" s="40">
        <f>'[1]Access-Set'!O24-'[1]Access-Set'!P24</f>
        <v>0</v>
      </c>
      <c r="R24" s="40">
        <f t="shared" si="1"/>
        <v>46685.79</v>
      </c>
      <c r="S24" s="40">
        <f>'[1]Access-Set'!Q24</f>
        <v>46685.79</v>
      </c>
      <c r="T24" s="41">
        <f t="shared" si="2"/>
        <v>1</v>
      </c>
      <c r="U24" s="40">
        <f>'[1]Access-Set'!R24</f>
        <v>33314.239999999998</v>
      </c>
      <c r="V24" s="41">
        <f t="shared" si="3"/>
        <v>0.71358415483597892</v>
      </c>
      <c r="W24" s="40">
        <f>'[1]Access-Set'!S24</f>
        <v>33314.239999999998</v>
      </c>
      <c r="X24" s="41">
        <f t="shared" si="4"/>
        <v>0.71358415483597892</v>
      </c>
    </row>
    <row r="25" spans="1:24" s="9" customFormat="1" ht="28.5" customHeight="1" x14ac:dyDescent="0.2">
      <c r="A25" s="35" t="str">
        <f>+'[1]Access-Set'!A25</f>
        <v>33201</v>
      </c>
      <c r="B25" s="36" t="str">
        <f>+'[1]Access-Set'!B25</f>
        <v>INSTITUTO NACIONAL DO SEGURO SOCIAL</v>
      </c>
      <c r="C25" s="35" t="str">
        <f>CONCATENATE('[1]Access-Set'!C25,".",'[1]Access-Set'!D25)</f>
        <v>28.846</v>
      </c>
      <c r="D25" s="35" t="str">
        <f>CONCATENATE('[1]Access-Set'!E25,".",'[1]Access-Set'!G25)</f>
        <v>0901.00SA</v>
      </c>
      <c r="E25" s="36" t="str">
        <f>+'[1]Access-Set'!F25</f>
        <v>OPERACOES ESPECIAIS: CUMPRIMENTO DE SENTENCAS JUDICIAIS</v>
      </c>
      <c r="F25" s="36" t="str">
        <f>+'[1]Access-Set'!H25</f>
        <v>PAGAMENTO DE HONORARIOS PERICIAIS NAS ACOES EM QUE O INSS FI</v>
      </c>
      <c r="G25" s="35" t="str">
        <f>IF('[1]Access-Set'!I25="1","F","S")</f>
        <v>S</v>
      </c>
      <c r="H25" s="35" t="str">
        <f>+'[1]Access-Set'!J25</f>
        <v>1000</v>
      </c>
      <c r="I25" s="36" t="str">
        <f>+'[1]Access-Set'!K25</f>
        <v>RECURSOS LIVRES DA UNIAO</v>
      </c>
      <c r="J25" s="35" t="str">
        <f>+'[1]Access-Set'!L25</f>
        <v>3</v>
      </c>
      <c r="K25" s="40"/>
      <c r="L25" s="40"/>
      <c r="M25" s="40"/>
      <c r="N25" s="38">
        <f t="shared" si="0"/>
        <v>0</v>
      </c>
      <c r="O25" s="40"/>
      <c r="P25" s="40">
        <f>'[1]Access-Set'!M25-'[1]Access-Set'!N25</f>
        <v>26803556</v>
      </c>
      <c r="Q25" s="40">
        <f>'[1]Access-Set'!O25-'[1]Access-Set'!P25</f>
        <v>0</v>
      </c>
      <c r="R25" s="40">
        <f t="shared" si="1"/>
        <v>26803556</v>
      </c>
      <c r="S25" s="40">
        <f>'[1]Access-Set'!Q25</f>
        <v>26645855.280000001</v>
      </c>
      <c r="T25" s="41">
        <f t="shared" si="2"/>
        <v>0.99411642544742951</v>
      </c>
      <c r="U25" s="40">
        <f>'[1]Access-Set'!R25</f>
        <v>26633370.170000002</v>
      </c>
      <c r="V25" s="41">
        <f t="shared" si="3"/>
        <v>0.9936506249394671</v>
      </c>
      <c r="W25" s="40">
        <f>'[1]Access-Set'!S25</f>
        <v>25258886.870000001</v>
      </c>
      <c r="X25" s="41">
        <f t="shared" si="4"/>
        <v>0.94237073879301692</v>
      </c>
    </row>
    <row r="26" spans="1:24" s="9" customFormat="1" ht="28.5" customHeight="1" x14ac:dyDescent="0.2">
      <c r="A26" s="35" t="str">
        <f>+'[1]Access-Set'!A26</f>
        <v>34101</v>
      </c>
      <c r="B26" s="36" t="str">
        <f>+'[1]Access-Set'!B26</f>
        <v>MINISTERIO PUBLICO FEDERAL</v>
      </c>
      <c r="C26" s="35" t="str">
        <f>CONCATENATE('[1]Access-Set'!C26,".",'[1]Access-Set'!D26)</f>
        <v>03.062</v>
      </c>
      <c r="D26" s="35" t="str">
        <f>CONCATENATE('[1]Access-Set'!E26,".",'[1]Access-Set'!G26)</f>
        <v>0031.4264</v>
      </c>
      <c r="E26" s="36" t="str">
        <f>+'[1]Access-Set'!F26</f>
        <v>PROGRAMA DE GESTAO E MANUTENCAO DO MINISTERIO PUBLICO</v>
      </c>
      <c r="F26" s="36" t="str">
        <f>+'[1]Access-Set'!H26</f>
        <v>DEFESA DO INTERESSE PUBLICO NO PROCESSO JUDICIARIO - MINISTE</v>
      </c>
      <c r="G26" s="35" t="str">
        <f>IF('[1]Access-Set'!I26="1","F","S")</f>
        <v>F</v>
      </c>
      <c r="H26" s="35" t="str">
        <f>+'[1]Access-Set'!J26</f>
        <v>1000</v>
      </c>
      <c r="I26" s="36" t="str">
        <f>+'[1]Access-Set'!K26</f>
        <v>RECURSOS LIVRES DA UNIAO</v>
      </c>
      <c r="J26" s="35" t="str">
        <f>+'[1]Access-Set'!L26</f>
        <v>3</v>
      </c>
      <c r="K26" s="40"/>
      <c r="L26" s="40"/>
      <c r="M26" s="40"/>
      <c r="N26" s="38">
        <f t="shared" si="0"/>
        <v>0</v>
      </c>
      <c r="O26" s="40"/>
      <c r="P26" s="40">
        <f>'[1]Access-Set'!M26-'[1]Access-Set'!N26</f>
        <v>0</v>
      </c>
      <c r="Q26" s="40">
        <f>'[1]Access-Set'!O26-'[1]Access-Set'!P26</f>
        <v>31424.27</v>
      </c>
      <c r="R26" s="40">
        <f t="shared" si="1"/>
        <v>31424.27</v>
      </c>
      <c r="S26" s="40">
        <f>'[1]Access-Set'!Q26</f>
        <v>0</v>
      </c>
      <c r="T26" s="41">
        <f t="shared" si="2"/>
        <v>0</v>
      </c>
      <c r="U26" s="40">
        <f>'[1]Access-Set'!R26</f>
        <v>0</v>
      </c>
      <c r="V26" s="41">
        <f t="shared" si="3"/>
        <v>0</v>
      </c>
      <c r="W26" s="40">
        <f>'[1]Access-Set'!S26</f>
        <v>0</v>
      </c>
      <c r="X26" s="41">
        <f t="shared" si="4"/>
        <v>0</v>
      </c>
    </row>
    <row r="27" spans="1:24" s="9" customFormat="1" ht="28.5" customHeight="1" x14ac:dyDescent="0.2">
      <c r="A27" s="35" t="str">
        <f>+'[1]Access-Set'!A27</f>
        <v>40201</v>
      </c>
      <c r="B27" s="36" t="str">
        <f>+'[1]Access-Set'!B27</f>
        <v>INSTITUTO NACIONAL DO SEGURO SOCIAL - INSS</v>
      </c>
      <c r="C27" s="35" t="str">
        <f>CONCATENATE('[1]Access-Set'!C27,".",'[1]Access-Set'!D27)</f>
        <v>28.846</v>
      </c>
      <c r="D27" s="35" t="str">
        <f>CONCATENATE('[1]Access-Set'!E27,".",'[1]Access-Set'!G27)</f>
        <v>0901.00SA</v>
      </c>
      <c r="E27" s="36" t="str">
        <f>+'[1]Access-Set'!F27</f>
        <v>OPERACOES ESPECIAIS: CUMPRIMENTO DE SENTENCAS JUDICIAIS</v>
      </c>
      <c r="F27" s="36" t="str">
        <f>+'[1]Access-Set'!H27</f>
        <v>PAGAMENTO DE HONORARIOS PERICIAIS NAS ACOES EM QUE O INSS FI</v>
      </c>
      <c r="G27" s="35" t="str">
        <f>IF('[1]Access-Set'!I27="1","F","S")</f>
        <v>S</v>
      </c>
      <c r="H27" s="35" t="str">
        <f>+'[1]Access-Set'!J27</f>
        <v>1000</v>
      </c>
      <c r="I27" s="36" t="str">
        <f>+'[1]Access-Set'!K27</f>
        <v>RECURSOS LIVRES DA UNIAO</v>
      </c>
      <c r="J27" s="35" t="str">
        <f>+'[1]Access-Set'!L27</f>
        <v>3</v>
      </c>
      <c r="K27" s="40"/>
      <c r="L27" s="40"/>
      <c r="M27" s="40"/>
      <c r="N27" s="38">
        <f t="shared" si="0"/>
        <v>0</v>
      </c>
      <c r="O27" s="40"/>
      <c r="P27" s="40">
        <f>'[1]Access-Set'!M27-'[1]Access-Set'!N27</f>
        <v>0</v>
      </c>
      <c r="Q27" s="40">
        <f>'[1]Access-Set'!O27-'[1]Access-Set'!P27</f>
        <v>0</v>
      </c>
      <c r="R27" s="40">
        <f t="shared" si="1"/>
        <v>0</v>
      </c>
      <c r="S27" s="40">
        <f>'[1]Access-Set'!Q27</f>
        <v>0</v>
      </c>
      <c r="T27" s="41">
        <f t="shared" si="2"/>
        <v>0</v>
      </c>
      <c r="U27" s="40">
        <f>'[1]Access-Set'!R27</f>
        <v>0</v>
      </c>
      <c r="V27" s="41">
        <f t="shared" si="3"/>
        <v>0</v>
      </c>
      <c r="W27" s="40">
        <f>'[1]Access-Set'!S27</f>
        <v>0</v>
      </c>
      <c r="X27" s="41">
        <f t="shared" si="4"/>
        <v>0</v>
      </c>
    </row>
    <row r="28" spans="1:24" s="9" customFormat="1" ht="28.5" customHeight="1" thickBot="1" x14ac:dyDescent="0.25">
      <c r="A28" s="35" t="str">
        <f>+'[1]Access-Set'!A28</f>
        <v>63101</v>
      </c>
      <c r="B28" s="36" t="str">
        <f>+'[1]Access-Set'!B28</f>
        <v>ADVOCACIA-GERAL DA UNIAO - AGU</v>
      </c>
      <c r="C28" s="35" t="str">
        <f>CONCATENATE('[1]Access-Set'!C28,".",'[1]Access-Set'!D28)</f>
        <v>03.092</v>
      </c>
      <c r="D28" s="35" t="str">
        <f>CONCATENATE('[1]Access-Set'!E28,".",'[1]Access-Set'!G28)</f>
        <v>4005.2674</v>
      </c>
      <c r="E28" s="36" t="str">
        <f>+'[1]Access-Set'!F28</f>
        <v>PROTECAO JURIDICA DA UNIAO</v>
      </c>
      <c r="F28" s="36" t="str">
        <f>+'[1]Access-Set'!H28</f>
        <v>REPRESENTACAO JUDICIAL E EXTRAJUDICIAL DA UNIAO E SUAS AUTAR</v>
      </c>
      <c r="G28" s="35" t="str">
        <f>IF('[1]Access-Set'!I28="1","F","S")</f>
        <v>F</v>
      </c>
      <c r="H28" s="35" t="str">
        <f>+'[1]Access-Set'!J28</f>
        <v>1000</v>
      </c>
      <c r="I28" s="36" t="str">
        <f>+'[1]Access-Set'!K28</f>
        <v>RECURSOS LIVRES DA UNIAO</v>
      </c>
      <c r="J28" s="35" t="str">
        <f>+'[1]Access-Set'!L28</f>
        <v>3</v>
      </c>
      <c r="K28" s="40"/>
      <c r="L28" s="40"/>
      <c r="M28" s="40"/>
      <c r="N28" s="38">
        <f t="shared" si="0"/>
        <v>0</v>
      </c>
      <c r="O28" s="40"/>
      <c r="P28" s="40">
        <f>'[1]Access-Set'!M28-'[1]Access-Set'!N28</f>
        <v>0</v>
      </c>
      <c r="Q28" s="40">
        <f>'[1]Access-Set'!O28-'[1]Access-Set'!P28</f>
        <v>105318.74</v>
      </c>
      <c r="R28" s="40">
        <f t="shared" si="1"/>
        <v>105318.74</v>
      </c>
      <c r="S28" s="40">
        <f>'[1]Access-Set'!Q28</f>
        <v>96745.1</v>
      </c>
      <c r="T28" s="41">
        <f t="shared" si="2"/>
        <v>0.91859340512429222</v>
      </c>
      <c r="U28" s="40">
        <f>'[1]Access-Set'!R28</f>
        <v>77046.240000000005</v>
      </c>
      <c r="V28" s="41">
        <f t="shared" si="3"/>
        <v>0.73155299807042884</v>
      </c>
      <c r="W28" s="40">
        <f>'[1]Access-Set'!S28</f>
        <v>77046.240000000005</v>
      </c>
      <c r="X28" s="41">
        <f t="shared" si="4"/>
        <v>0.73155299807042884</v>
      </c>
    </row>
    <row r="29" spans="1:24" s="9" customFormat="1" ht="28.5" customHeight="1" thickBot="1" x14ac:dyDescent="0.25">
      <c r="A29" s="52" t="s">
        <v>48</v>
      </c>
      <c r="B29" s="56"/>
      <c r="C29" s="56"/>
      <c r="D29" s="56"/>
      <c r="E29" s="56"/>
      <c r="F29" s="56"/>
      <c r="G29" s="56"/>
      <c r="H29" s="56"/>
      <c r="I29" s="56"/>
      <c r="J29" s="53"/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3">
        <f>SUM(P10:P28)</f>
        <v>1605072972.9599998</v>
      </c>
      <c r="Q29" s="43">
        <f>SUM(Q10:Q28)</f>
        <v>-25901.680000000008</v>
      </c>
      <c r="R29" s="43">
        <f>SUM(R10:R28)</f>
        <v>1605047071.2799997</v>
      </c>
      <c r="S29" s="43">
        <f>SUM(S10:S28)</f>
        <v>1555252673.4599998</v>
      </c>
      <c r="T29" s="44">
        <f t="shared" si="2"/>
        <v>0.96897636292978639</v>
      </c>
      <c r="U29" s="43">
        <f>SUM(U10:U28)</f>
        <v>1446412895.9000003</v>
      </c>
      <c r="V29" s="44">
        <f t="shared" si="3"/>
        <v>0.90116540616251761</v>
      </c>
      <c r="W29" s="43">
        <f>SUM(W10:W28)</f>
        <v>1407589905.6700003</v>
      </c>
      <c r="X29" s="44">
        <f t="shared" si="4"/>
        <v>0.87697733658830923</v>
      </c>
    </row>
    <row r="30" spans="1:24" ht="12.75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12.75" x14ac:dyDescent="0.2">
      <c r="A31" s="2" t="s">
        <v>50</v>
      </c>
      <c r="B31" s="45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s="6" customFormat="1" ht="15.95" customHeight="1" x14ac:dyDescent="0.2"/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2023-10-20T22:12:48Z</dcterms:created>
  <dcterms:modified xsi:type="dcterms:W3CDTF">2023-10-20T22:31:19Z</dcterms:modified>
</cp:coreProperties>
</file>