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1 - Novembro\Publicacao internet TRF\Anexo II\090017\"/>
    </mc:Choice>
  </mc:AlternateContent>
  <bookViews>
    <workbookView xWindow="0" yWindow="0" windowWidth="28800" windowHeight="13590"/>
  </bookViews>
  <sheets>
    <sheet name="2023-11" sheetId="1" r:id="rId1"/>
  </sheets>
  <externalReferences>
    <externalReference r:id="rId2"/>
  </externalReferences>
  <definedNames>
    <definedName name="_xlnm.Print_Area" localSheetId="0">'2023-11'!$A$1:$X$34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U31" i="1"/>
  <c r="S31" i="1"/>
  <c r="Q31" i="1"/>
  <c r="R31" i="1" s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32" i="1" l="1"/>
  <c r="Q32" i="1"/>
  <c r="R12" i="1"/>
  <c r="R15" i="1"/>
  <c r="R18" i="1"/>
  <c r="R21" i="1"/>
  <c r="R24" i="1"/>
  <c r="R27" i="1"/>
  <c r="X27" i="1" s="1"/>
  <c r="R30" i="1"/>
  <c r="V30" i="1" s="1"/>
  <c r="S32" i="1"/>
  <c r="U32" i="1"/>
  <c r="R11" i="1"/>
  <c r="R32" i="1" s="1"/>
  <c r="R14" i="1"/>
  <c r="R17" i="1"/>
  <c r="R20" i="1"/>
  <c r="R23" i="1"/>
  <c r="R26" i="1"/>
  <c r="T26" i="1" s="1"/>
  <c r="R29" i="1"/>
  <c r="X29" i="1" s="1"/>
  <c r="W32" i="1"/>
  <c r="T19" i="1"/>
  <c r="X19" i="1"/>
  <c r="V19" i="1"/>
  <c r="T13" i="1"/>
  <c r="X13" i="1"/>
  <c r="V13" i="1"/>
  <c r="T31" i="1"/>
  <c r="X31" i="1"/>
  <c r="V31" i="1"/>
  <c r="V17" i="1"/>
  <c r="T17" i="1"/>
  <c r="X17" i="1"/>
  <c r="X20" i="1"/>
  <c r="V20" i="1"/>
  <c r="T20" i="1"/>
  <c r="X26" i="1"/>
  <c r="V26" i="1"/>
  <c r="T29" i="1"/>
  <c r="T25" i="1"/>
  <c r="X25" i="1"/>
  <c r="V25" i="1"/>
  <c r="X23" i="1"/>
  <c r="V23" i="1"/>
  <c r="T23" i="1"/>
  <c r="T10" i="1"/>
  <c r="X10" i="1"/>
  <c r="V10" i="1"/>
  <c r="T22" i="1"/>
  <c r="X22" i="1"/>
  <c r="V22" i="1"/>
  <c r="V14" i="1"/>
  <c r="T14" i="1"/>
  <c r="X14" i="1"/>
  <c r="T28" i="1"/>
  <c r="X28" i="1"/>
  <c r="V28" i="1"/>
  <c r="X12" i="1"/>
  <c r="T12" i="1"/>
  <c r="V12" i="1"/>
  <c r="X15" i="1"/>
  <c r="T15" i="1"/>
  <c r="V15" i="1"/>
  <c r="X24" i="1"/>
  <c r="V24" i="1"/>
  <c r="T24" i="1"/>
  <c r="T16" i="1"/>
  <c r="X16" i="1"/>
  <c r="V16" i="1"/>
  <c r="X18" i="1"/>
  <c r="T18" i="1"/>
  <c r="V18" i="1"/>
  <c r="X21" i="1"/>
  <c r="V21" i="1"/>
  <c r="T21" i="1"/>
  <c r="X30" i="1" l="1"/>
  <c r="V27" i="1"/>
  <c r="T27" i="1"/>
  <c r="X11" i="1"/>
  <c r="T11" i="1"/>
  <c r="V29" i="1"/>
  <c r="T30" i="1"/>
  <c r="V11" i="1"/>
  <c r="X32" i="1"/>
  <c r="V32" i="1"/>
  <c r="T3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<sst xmlns="http://schemas.openxmlformats.org/spreadsheetml/2006/main" count="55" uniqueCount="51">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</sst>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4" fillId="0" borderId="0" xfId="0" applyFont="1" applyBorder="1"/>
    <xf numFmtId="0" fontId="3" fillId="0" borderId="0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0" fontId="2" fillId="0" borderId="0" xfId="0" applyNumberFormat="1" applyFont="1" applyBorder="1"/>
    <xf numFmtId="167" fontId="3" fillId="0" borderId="0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right" vertical="center"/>
    </xf>
    <xf numFmtId="4" fontId="3" fillId="0" borderId="0" xfId="1" applyNumberFormat="1" applyFont="1" applyBorder="1" applyAlignment="1">
      <alignment vertical="center"/>
    </xf>
    <xf numFmtId="4" fontId="6" fillId="0" borderId="0" xfId="1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0" fillId="0" borderId="0" xfId="0" applyBorder="1"/>
    <xf numFmtId="0" fontId="7" fillId="0" borderId="0" xfId="0" quotePrefix="1" applyFont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43" fontId="7" fillId="0" borderId="0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67" fontId="3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</cellXfs>
  <cellStyles count="6">
    <cellStyle name="Normal" xfId="0" builtinId="0"/>
    <cellStyle name="Normal 2 8" xfId="3"/>
    <cellStyle name="Porcentagem 11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/>
          <cell r="N10"/>
          <cell r="O10">
            <v>6629.5</v>
          </cell>
          <cell r="P10"/>
          <cell r="Q10">
            <v>6629.5</v>
          </cell>
          <cell r="R10">
            <v>6629.5</v>
          </cell>
          <cell r="S10">
            <v>6629.5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3959924</v>
          </cell>
          <cell r="N11"/>
          <cell r="O11"/>
          <cell r="P11"/>
          <cell r="Q11">
            <v>3950531.76</v>
          </cell>
          <cell r="R11">
            <v>3944582.93</v>
          </cell>
          <cell r="S11">
            <v>3800942.89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34736352</v>
          </cell>
          <cell r="N12"/>
          <cell r="O12"/>
          <cell r="P12"/>
          <cell r="Q12">
            <v>28188196.289999999</v>
          </cell>
          <cell r="R12">
            <v>13676317.82</v>
          </cell>
          <cell r="S12">
            <v>13676317.82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148915688.72999999</v>
          </cell>
          <cell r="N13">
            <v>10450</v>
          </cell>
          <cell r="O13"/>
          <cell r="P13">
            <v>168674.19</v>
          </cell>
          <cell r="Q13">
            <v>140576363.80000001</v>
          </cell>
          <cell r="R13">
            <v>102873607.56</v>
          </cell>
          <cell r="S13">
            <v>98958227.079999998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18123836</v>
          </cell>
          <cell r="N14"/>
          <cell r="O14"/>
          <cell r="P14"/>
          <cell r="Q14">
            <v>17373348.879999999</v>
          </cell>
          <cell r="R14">
            <v>12987170.57</v>
          </cell>
          <cell r="S14">
            <v>12298111.220000001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1064188164.02</v>
          </cell>
          <cell r="N15"/>
          <cell r="O15"/>
          <cell r="P15"/>
          <cell r="Q15">
            <v>1064188164.02</v>
          </cell>
          <cell r="R15">
            <v>1064051657.48</v>
          </cell>
          <cell r="S15">
            <v>1024443079.8099999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198000</v>
          </cell>
          <cell r="N16"/>
          <cell r="O16"/>
          <cell r="P16"/>
          <cell r="Q16">
            <v>81000</v>
          </cell>
          <cell r="R16">
            <v>64326.06</v>
          </cell>
          <cell r="S16">
            <v>64326.06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20590485</v>
          </cell>
          <cell r="N17"/>
          <cell r="O17"/>
          <cell r="P17"/>
          <cell r="Q17">
            <v>7201533.3499999996</v>
          </cell>
          <cell r="R17">
            <v>1130654.1200000001</v>
          </cell>
          <cell r="S17">
            <v>1013106.13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86528716</v>
          </cell>
          <cell r="N18"/>
          <cell r="O18"/>
          <cell r="P18"/>
          <cell r="Q18">
            <v>84587290.349999994</v>
          </cell>
          <cell r="R18">
            <v>63868265.369999997</v>
          </cell>
          <cell r="S18">
            <v>59964886.149999999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70762765.620000005</v>
          </cell>
          <cell r="N19"/>
          <cell r="O19"/>
          <cell r="P19"/>
          <cell r="Q19">
            <v>70588382.799999997</v>
          </cell>
          <cell r="R19">
            <v>63442701.469999999</v>
          </cell>
          <cell r="S19">
            <v>63442701.469999999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209510937.69999999</v>
          </cell>
          <cell r="N20"/>
          <cell r="O20"/>
          <cell r="P20"/>
          <cell r="Q20">
            <v>209510937.69999999</v>
          </cell>
          <cell r="R20">
            <v>209510937.69999999</v>
          </cell>
          <cell r="S20">
            <v>209510937.69999999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4203299.99</v>
          </cell>
          <cell r="N21"/>
          <cell r="O21"/>
          <cell r="P21"/>
          <cell r="Q21">
            <v>4203299.99</v>
          </cell>
          <cell r="R21">
            <v>4200964.22</v>
          </cell>
          <cell r="S21">
            <v>4200964.22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277024874.44</v>
          </cell>
          <cell r="N22"/>
          <cell r="O22"/>
          <cell r="P22"/>
          <cell r="Q22">
            <v>277024874.44</v>
          </cell>
          <cell r="R22">
            <v>277024874.44</v>
          </cell>
          <cell r="S22">
            <v>267460734.69999999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E DEMAIS COMPLEMENTACOES DE APOSENTADORIA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688951.97</v>
          </cell>
          <cell r="N23"/>
          <cell r="O23"/>
          <cell r="P23"/>
          <cell r="Q23">
            <v>688951.97</v>
          </cell>
          <cell r="R23">
            <v>688951.97</v>
          </cell>
          <cell r="S23">
            <v>688951.97</v>
          </cell>
        </row>
        <row r="24">
          <cell r="A24" t="str">
            <v>12102</v>
          </cell>
          <cell r="B24" t="str">
            <v>TRIBUNAL REGIONAL FEDERAL DA 1A. REGIAO</v>
          </cell>
          <cell r="C24" t="str">
            <v>02</v>
          </cell>
          <cell r="D24" t="str">
            <v>061</v>
          </cell>
          <cell r="E24" t="str">
            <v>0033</v>
          </cell>
          <cell r="F24" t="str">
            <v>PROGRAMA DE GESTAO E MANUTENCAO DO PODER JUDICIARIO</v>
          </cell>
          <cell r="G24" t="str">
            <v>4257</v>
          </cell>
          <cell r="H24" t="str">
            <v>JULGAMENTO DE CAUSAS NA JUSTICA FEDERAL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2400</v>
          </cell>
          <cell r="N24"/>
          <cell r="O24"/>
          <cell r="P24"/>
          <cell r="Q24"/>
          <cell r="R24"/>
          <cell r="S24"/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061</v>
          </cell>
          <cell r="E25" t="str">
            <v>0033</v>
          </cell>
          <cell r="F25" t="str">
            <v>PROGRAMA DE GESTAO E MANUTENCAO DO PODER JUDICIARIO</v>
          </cell>
          <cell r="G25" t="str">
            <v>4257</v>
          </cell>
          <cell r="H25" t="str">
            <v>JULGAMENTO DE CAUSAS NA JUSTICA FEDERAL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4</v>
          </cell>
          <cell r="M25">
            <v>1481.55</v>
          </cell>
          <cell r="N25"/>
          <cell r="O25"/>
          <cell r="P25"/>
          <cell r="Q25">
            <v>1481.55</v>
          </cell>
          <cell r="R25"/>
          <cell r="S25"/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061</v>
          </cell>
          <cell r="E26" t="str">
            <v>0033</v>
          </cell>
          <cell r="F26" t="str">
            <v>PROGRAMA DE GESTAO E MANUTENCAO DO PODER JUDICIARIO</v>
          </cell>
          <cell r="G26" t="str">
            <v>4257</v>
          </cell>
          <cell r="H26" t="str">
            <v>JULGAMENTO DE CAUSAS NA JUSTICA FEDERAL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46685.79</v>
          </cell>
          <cell r="N26"/>
          <cell r="O26"/>
          <cell r="P26"/>
          <cell r="Q26">
            <v>46685.79</v>
          </cell>
          <cell r="R26">
            <v>33314.239999999998</v>
          </cell>
          <cell r="S26">
            <v>33314.239999999998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122</v>
          </cell>
          <cell r="E27" t="str">
            <v>0033</v>
          </cell>
          <cell r="F27" t="str">
            <v>PROGRAMA DE GESTAO E MANUTENCAO DO PODER JUDICIARIO</v>
          </cell>
          <cell r="G27" t="str">
            <v>20TP</v>
          </cell>
          <cell r="H27" t="str">
            <v>ATIVOS CIVIS DA UNIAO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1</v>
          </cell>
          <cell r="M27">
            <v>0</v>
          </cell>
          <cell r="N27"/>
          <cell r="O27"/>
          <cell r="P27"/>
          <cell r="Q27"/>
          <cell r="R27"/>
          <cell r="S27"/>
        </row>
        <row r="28">
          <cell r="A28" t="str">
            <v>33201</v>
          </cell>
          <cell r="B28" t="str">
            <v>INSTITUTO NACIONAL DO SEGURO SOCIAL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00SA</v>
          </cell>
          <cell r="H28" t="str">
            <v>PAGAMENTO DE HONORARIOS PERICIAIS NAS ACOES EM QUE O INSS FI</v>
          </cell>
          <cell r="I28" t="str">
            <v>2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M28">
            <v>34758198</v>
          </cell>
          <cell r="N28"/>
          <cell r="O28"/>
          <cell r="P28"/>
          <cell r="Q28">
            <v>34597778.619999997</v>
          </cell>
          <cell r="R28">
            <v>34585590.25</v>
          </cell>
          <cell r="S28">
            <v>33029297.300000001</v>
          </cell>
        </row>
        <row r="29">
          <cell r="A29" t="str">
            <v>34101</v>
          </cell>
          <cell r="B29" t="str">
            <v>MINISTERIO PUBLICO FEDERAL</v>
          </cell>
          <cell r="C29" t="str">
            <v>03</v>
          </cell>
          <cell r="D29" t="str">
            <v>062</v>
          </cell>
          <cell r="E29" t="str">
            <v>0031</v>
          </cell>
          <cell r="F29" t="str">
            <v>PROGRAMA DE GESTAO E MANUTENCAO DO MINISTERIO PUBLICO</v>
          </cell>
          <cell r="G29" t="str">
            <v>4264</v>
          </cell>
          <cell r="H29" t="str">
            <v>DEFESA DO INTERESSE PUBLICO NO PROCESSO JUDICIARIO - MINISTE</v>
          </cell>
          <cell r="I29" t="str">
            <v>1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/>
          <cell r="N29"/>
          <cell r="O29">
            <v>31424.27</v>
          </cell>
          <cell r="P29"/>
          <cell r="Q29">
            <v>31296.47</v>
          </cell>
          <cell r="R29"/>
          <cell r="S29"/>
        </row>
        <row r="30">
          <cell r="A30" t="str">
            <v>40201</v>
          </cell>
          <cell r="B30" t="str">
            <v>INSTITUTO NACIONAL DO SEGURO SOCIAL - INSS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00SA</v>
          </cell>
          <cell r="H30" t="str">
            <v>PAGAMENTO DE HONORARIOS PERICIAIS NAS ACOES EM QUE O INSS FI</v>
          </cell>
          <cell r="I30" t="str">
            <v>2</v>
          </cell>
          <cell r="J30" t="str">
            <v>1000</v>
          </cell>
          <cell r="K30" t="str">
            <v>RECURSOS LIVRES DA UNIAO</v>
          </cell>
          <cell r="L30" t="str">
            <v>3</v>
          </cell>
          <cell r="M30">
            <v>0</v>
          </cell>
          <cell r="N30"/>
          <cell r="O30"/>
          <cell r="P30"/>
          <cell r="Q30">
            <v>0</v>
          </cell>
          <cell r="R30">
            <v>0</v>
          </cell>
          <cell r="S30">
            <v>0</v>
          </cell>
        </row>
        <row r="31">
          <cell r="A31" t="str">
            <v>63101</v>
          </cell>
          <cell r="B31" t="str">
            <v>ADVOCACIA-GERAL DA UNIAO - AGU</v>
          </cell>
          <cell r="C31" t="str">
            <v>03</v>
          </cell>
          <cell r="D31" t="str">
            <v>092</v>
          </cell>
          <cell r="E31" t="str">
            <v>4005</v>
          </cell>
          <cell r="F31" t="str">
            <v>PROTECAO JURIDICA DA UNIAO</v>
          </cell>
          <cell r="G31" t="str">
            <v>2674</v>
          </cell>
          <cell r="H31" t="str">
            <v>REPRESENTACAO JUDICIAL E EXTRAJUDICIAL DA UNIAO E SUAS AUTAR</v>
          </cell>
          <cell r="I31" t="str">
            <v>1</v>
          </cell>
          <cell r="J31" t="str">
            <v>1000</v>
          </cell>
          <cell r="K31" t="str">
            <v>RECURSOS LIVRES DA UNIAO</v>
          </cell>
          <cell r="L31" t="str">
            <v>3</v>
          </cell>
          <cell r="M31"/>
          <cell r="N31"/>
          <cell r="O31">
            <v>122466.02</v>
          </cell>
          <cell r="P31"/>
          <cell r="Q31">
            <v>113892.38</v>
          </cell>
          <cell r="R31">
            <v>113892.38</v>
          </cell>
          <cell r="S31">
            <v>113892.38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tabSelected="1" view="pageBreakPreview" zoomScaleNormal="85" zoomScaleSheetLayoutView="100" workbookViewId="0">
      <selection activeCell="A10" sqref="A10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45231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9" customFormat="1" ht="12.75" x14ac:dyDescent="0.2">
      <c r="A5" s="68" t="s">
        <v>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s="9" customFormat="1" ht="13.5" thickBot="1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s="9" customFormat="1" ht="28.5" customHeight="1" thickBot="1" x14ac:dyDescent="0.25">
      <c r="A7" s="69" t="s">
        <v>7</v>
      </c>
      <c r="B7" s="70"/>
      <c r="C7" s="70"/>
      <c r="D7" s="70"/>
      <c r="E7" s="70"/>
      <c r="F7" s="70"/>
      <c r="G7" s="70"/>
      <c r="H7" s="70"/>
      <c r="I7" s="70"/>
      <c r="J7" s="71"/>
      <c r="K7" s="72" t="s">
        <v>8</v>
      </c>
      <c r="L7" s="74" t="s">
        <v>9</v>
      </c>
      <c r="M7" s="75"/>
      <c r="N7" s="72" t="s">
        <v>10</v>
      </c>
      <c r="O7" s="72" t="s">
        <v>11</v>
      </c>
      <c r="P7" s="69" t="s">
        <v>12</v>
      </c>
      <c r="Q7" s="71"/>
      <c r="R7" s="72" t="s">
        <v>13</v>
      </c>
      <c r="S7" s="69" t="s">
        <v>14</v>
      </c>
      <c r="T7" s="70"/>
      <c r="U7" s="70"/>
      <c r="V7" s="70"/>
      <c r="W7" s="70"/>
      <c r="X7" s="71"/>
    </row>
    <row r="8" spans="1:24" s="9" customFormat="1" ht="28.5" customHeight="1" x14ac:dyDescent="0.2">
      <c r="A8" s="76" t="s">
        <v>15</v>
      </c>
      <c r="B8" s="77"/>
      <c r="C8" s="79" t="s">
        <v>16</v>
      </c>
      <c r="D8" s="79" t="s">
        <v>17</v>
      </c>
      <c r="E8" s="81" t="s">
        <v>18</v>
      </c>
      <c r="F8" s="82"/>
      <c r="G8" s="79" t="s">
        <v>19</v>
      </c>
      <c r="H8" s="83" t="s">
        <v>20</v>
      </c>
      <c r="I8" s="84"/>
      <c r="J8" s="79" t="s">
        <v>21</v>
      </c>
      <c r="K8" s="73"/>
      <c r="L8" s="13" t="s">
        <v>22</v>
      </c>
      <c r="M8" s="13" t="s">
        <v>23</v>
      </c>
      <c r="N8" s="73"/>
      <c r="O8" s="73"/>
      <c r="P8" s="14" t="s">
        <v>24</v>
      </c>
      <c r="Q8" s="14" t="s">
        <v>25</v>
      </c>
      <c r="R8" s="73"/>
      <c r="S8" s="15" t="s">
        <v>26</v>
      </c>
      <c r="T8" s="16" t="s">
        <v>27</v>
      </c>
      <c r="U8" s="15" t="s">
        <v>28</v>
      </c>
      <c r="V8" s="17" t="s">
        <v>27</v>
      </c>
      <c r="W8" s="18" t="s">
        <v>29</v>
      </c>
      <c r="X8" s="17" t="s">
        <v>27</v>
      </c>
    </row>
    <row r="9" spans="1:24" s="9" customFormat="1" ht="28.5" customHeight="1" thickBot="1" x14ac:dyDescent="0.25">
      <c r="A9" s="19" t="s">
        <v>30</v>
      </c>
      <c r="B9" s="19" t="s">
        <v>31</v>
      </c>
      <c r="C9" s="80"/>
      <c r="D9" s="80"/>
      <c r="E9" s="20" t="s">
        <v>32</v>
      </c>
      <c r="F9" s="20" t="s">
        <v>33</v>
      </c>
      <c r="G9" s="80"/>
      <c r="H9" s="20" t="s">
        <v>30</v>
      </c>
      <c r="I9" s="20" t="s">
        <v>31</v>
      </c>
      <c r="J9" s="80"/>
      <c r="K9" s="19" t="s">
        <v>34</v>
      </c>
      <c r="L9" s="21" t="s">
        <v>35</v>
      </c>
      <c r="M9" s="21" t="s">
        <v>36</v>
      </c>
      <c r="N9" s="21" t="s">
        <v>37</v>
      </c>
      <c r="O9" s="21" t="s">
        <v>38</v>
      </c>
      <c r="P9" s="21" t="s">
        <v>39</v>
      </c>
      <c r="Q9" s="21" t="s">
        <v>40</v>
      </c>
      <c r="R9" s="19" t="s">
        <v>41</v>
      </c>
      <c r="S9" s="22" t="s">
        <v>42</v>
      </c>
      <c r="T9" s="23" t="s">
        <v>43</v>
      </c>
      <c r="U9" s="22" t="s">
        <v>44</v>
      </c>
      <c r="V9" s="23" t="s">
        <v>45</v>
      </c>
      <c r="W9" s="24" t="s">
        <v>46</v>
      </c>
      <c r="X9" s="23" t="s">
        <v>47</v>
      </c>
    </row>
    <row r="10" spans="1:24" s="9" customFormat="1" ht="28.5" customHeight="1" x14ac:dyDescent="0.2">
      <c r="A10" s="25" t="str">
        <f>+'[1]Access-Nov'!A10</f>
        <v>11101</v>
      </c>
      <c r="B10" s="26" t="str">
        <f>+'[1]Access-Nov'!B10</f>
        <v>SUPERIOR TRIBUNAL DE JUSTICA</v>
      </c>
      <c r="C10" s="27" t="str">
        <f>CONCATENATE('[1]Access-Nov'!C10,".",'[1]Access-Nov'!D10)</f>
        <v>02.128</v>
      </c>
      <c r="D10" s="27" t="str">
        <f>CONCATENATE('[1]Access-Nov'!E10,".",'[1]Access-Nov'!G10)</f>
        <v>0033.20G2</v>
      </c>
      <c r="E10" s="26" t="str">
        <f>+'[1]Access-Nov'!F10</f>
        <v>PROGRAMA DE GESTAO E MANUTENCAO DO PODER JUDICIARIO</v>
      </c>
      <c r="F10" s="28" t="str">
        <f>+'[1]Access-Nov'!H10</f>
        <v>FORMACAO E APERFEICOAMENTO DE MAGISTRADOS</v>
      </c>
      <c r="G10" s="25" t="str">
        <f>IF('[1]Access-Nov'!I10="1","F","S")</f>
        <v>F</v>
      </c>
      <c r="H10" s="25" t="str">
        <f>+'[1]Access-Nov'!J10</f>
        <v>1000</v>
      </c>
      <c r="I10" s="29" t="str">
        <f>+'[1]Access-Nov'!K10</f>
        <v>RECURSOS LIVRES DA UNIAO</v>
      </c>
      <c r="J10" s="25" t="str">
        <f>+'[1]Access-Nov'!L10</f>
        <v>3</v>
      </c>
      <c r="K10" s="30"/>
      <c r="L10" s="31"/>
      <c r="M10" s="31"/>
      <c r="N10" s="32">
        <f>K10+L10-M10</f>
        <v>0</v>
      </c>
      <c r="O10" s="30"/>
      <c r="P10" s="33">
        <f>'[1]Access-Nov'!M10-'[1]Access-Nov'!N10</f>
        <v>0</v>
      </c>
      <c r="Q10" s="33">
        <f>'[1]Access-Nov'!O10-'[1]Access-Nov'!P10</f>
        <v>6629.5</v>
      </c>
      <c r="R10" s="33">
        <f>N10-O10+P10+Q10</f>
        <v>6629.5</v>
      </c>
      <c r="S10" s="33">
        <f>'[1]Access-Nov'!Q10</f>
        <v>6629.5</v>
      </c>
      <c r="T10" s="34">
        <f>IF(R10&gt;0,S10/R10,0)</f>
        <v>1</v>
      </c>
      <c r="U10" s="33">
        <f>'[1]Access-Nov'!R10</f>
        <v>6629.5</v>
      </c>
      <c r="V10" s="34">
        <f>IF(R10&gt;0,U10/R10,0)</f>
        <v>1</v>
      </c>
      <c r="W10" s="33">
        <f>'[1]Access-Nov'!S10</f>
        <v>6629.5</v>
      </c>
      <c r="X10" s="34">
        <f>IF(R10&gt;0,W10/R10,0)</f>
        <v>1</v>
      </c>
    </row>
    <row r="11" spans="1:24" s="9" customFormat="1" ht="28.5" customHeight="1" x14ac:dyDescent="0.2">
      <c r="A11" s="35" t="str">
        <f>+'[1]Access-Nov'!A11</f>
        <v>12101</v>
      </c>
      <c r="B11" s="36" t="str">
        <f>+'[1]Access-Nov'!B11</f>
        <v>JUSTICA FEDERAL DE PRIMEIRO GRAU</v>
      </c>
      <c r="C11" s="35" t="str">
        <f>CONCATENATE('[1]Access-Nov'!C11,".",'[1]Access-Nov'!D11)</f>
        <v>02.061</v>
      </c>
      <c r="D11" s="35" t="str">
        <f>CONCATENATE('[1]Access-Nov'!E11,".",'[1]Access-Nov'!G11)</f>
        <v>0033.4224</v>
      </c>
      <c r="E11" s="36" t="str">
        <f>+'[1]Access-Nov'!F11</f>
        <v>PROGRAMA DE GESTAO E MANUTENCAO DO PODER JUDICIARIO</v>
      </c>
      <c r="F11" s="37" t="str">
        <f>+'[1]Access-Nov'!H11</f>
        <v>ASSISTENCIA JURIDICA A PESSOAS CARENTES</v>
      </c>
      <c r="G11" s="35" t="str">
        <f>IF('[1]Access-Nov'!I11="1","F","S")</f>
        <v>F</v>
      </c>
      <c r="H11" s="35" t="str">
        <f>+'[1]Access-Nov'!J11</f>
        <v>1000</v>
      </c>
      <c r="I11" s="36" t="str">
        <f>+'[1]Access-Nov'!K11</f>
        <v>RECURSOS LIVRES DA UNIAO</v>
      </c>
      <c r="J11" s="35" t="str">
        <f>+'[1]Access-Nov'!L11</f>
        <v>3</v>
      </c>
      <c r="K11" s="38"/>
      <c r="L11" s="38"/>
      <c r="M11" s="38"/>
      <c r="N11" s="39">
        <f t="shared" ref="N11:N31" si="0">K11+L11-M11</f>
        <v>0</v>
      </c>
      <c r="O11" s="38"/>
      <c r="P11" s="40">
        <f>'[1]Access-Nov'!M11-'[1]Access-Nov'!N11</f>
        <v>3959924</v>
      </c>
      <c r="Q11" s="40">
        <f>'[1]Access-Nov'!O11-'[1]Access-Nov'!P11</f>
        <v>0</v>
      </c>
      <c r="R11" s="40">
        <f t="shared" ref="R11:R31" si="1">N11-O11+P11+Q11</f>
        <v>3959924</v>
      </c>
      <c r="S11" s="40">
        <f>'[1]Access-Nov'!Q11</f>
        <v>3950531.76</v>
      </c>
      <c r="T11" s="41">
        <f t="shared" ref="T11:T32" si="2">IF(R11&gt;0,S11/R11,0)</f>
        <v>0.99762817670238113</v>
      </c>
      <c r="U11" s="40">
        <f>'[1]Access-Nov'!R11</f>
        <v>3944582.93</v>
      </c>
      <c r="V11" s="41">
        <f t="shared" ref="V11:V32" si="3">IF(R11&gt;0,U11/R11,0)</f>
        <v>0.99612591807317519</v>
      </c>
      <c r="W11" s="40">
        <f>'[1]Access-Nov'!S11</f>
        <v>3800942.89</v>
      </c>
      <c r="X11" s="41">
        <f t="shared" ref="X11:X32" si="4">IF(R11&gt;0,W11/R11,0)</f>
        <v>0.95985248454263272</v>
      </c>
    </row>
    <row r="12" spans="1:24" s="9" customFormat="1" ht="28.5" customHeight="1" x14ac:dyDescent="0.2">
      <c r="A12" s="35" t="str">
        <f>+'[1]Access-Nov'!A12</f>
        <v>12101</v>
      </c>
      <c r="B12" s="36" t="str">
        <f>+'[1]Access-Nov'!B12</f>
        <v>JUSTICA FEDERAL DE PRIMEIRO GRAU</v>
      </c>
      <c r="C12" s="35" t="str">
        <f>CONCATENATE('[1]Access-Nov'!C12,".",'[1]Access-Nov'!D12)</f>
        <v>02.061</v>
      </c>
      <c r="D12" s="35" t="str">
        <f>CONCATENATE('[1]Access-Nov'!E12,".",'[1]Access-Nov'!G12)</f>
        <v>0033.4257</v>
      </c>
      <c r="E12" s="36" t="str">
        <f>+'[1]Access-Nov'!F12</f>
        <v>PROGRAMA DE GESTAO E MANUTENCAO DO PODER JUDICIARIO</v>
      </c>
      <c r="F12" s="36" t="str">
        <f>+'[1]Access-Nov'!H12</f>
        <v>JULGAMENTO DE CAUSAS NA JUSTICA FEDERAL</v>
      </c>
      <c r="G12" s="35" t="str">
        <f>IF('[1]Access-Nov'!I12="1","F","S")</f>
        <v>F</v>
      </c>
      <c r="H12" s="35" t="str">
        <f>+'[1]Access-Nov'!J12</f>
        <v>1000</v>
      </c>
      <c r="I12" s="36" t="str">
        <f>+'[1]Access-Nov'!K12</f>
        <v>RECURSOS LIVRES DA UNIAO</v>
      </c>
      <c r="J12" s="35" t="str">
        <f>+'[1]Access-Nov'!L12</f>
        <v>4</v>
      </c>
      <c r="K12" s="40"/>
      <c r="L12" s="40"/>
      <c r="M12" s="40"/>
      <c r="N12" s="38">
        <f t="shared" si="0"/>
        <v>0</v>
      </c>
      <c r="O12" s="40"/>
      <c r="P12" s="40">
        <f>'[1]Access-Nov'!M12-'[1]Access-Nov'!N12</f>
        <v>34736352</v>
      </c>
      <c r="Q12" s="40">
        <f>'[1]Access-Nov'!O12-'[1]Access-Nov'!P12</f>
        <v>0</v>
      </c>
      <c r="R12" s="40">
        <f t="shared" si="1"/>
        <v>34736352</v>
      </c>
      <c r="S12" s="40">
        <f>'[1]Access-Nov'!Q12</f>
        <v>28188196.289999999</v>
      </c>
      <c r="T12" s="41">
        <f t="shared" si="2"/>
        <v>0.8114898274292015</v>
      </c>
      <c r="U12" s="40">
        <f>'[1]Access-Nov'!R12</f>
        <v>13676317.82</v>
      </c>
      <c r="V12" s="41">
        <f t="shared" si="3"/>
        <v>0.39371773466597759</v>
      </c>
      <c r="W12" s="40">
        <f>'[1]Access-Nov'!S12</f>
        <v>13676317.82</v>
      </c>
      <c r="X12" s="41">
        <f t="shared" si="4"/>
        <v>0.39371773466597759</v>
      </c>
    </row>
    <row r="13" spans="1:24" s="9" customFormat="1" ht="28.5" customHeight="1" x14ac:dyDescent="0.2">
      <c r="A13" s="35" t="str">
        <f>+'[1]Access-Nov'!A13</f>
        <v>12101</v>
      </c>
      <c r="B13" s="36" t="str">
        <f>+'[1]Access-Nov'!B13</f>
        <v>JUSTICA FEDERAL DE PRIMEIRO GRAU</v>
      </c>
      <c r="C13" s="35" t="str">
        <f>CONCATENATE('[1]Access-Nov'!C13,".",'[1]Access-Nov'!D13)</f>
        <v>02.061</v>
      </c>
      <c r="D13" s="35" t="str">
        <f>CONCATENATE('[1]Access-Nov'!E13,".",'[1]Access-Nov'!G13)</f>
        <v>0033.4257</v>
      </c>
      <c r="E13" s="36" t="str">
        <f>+'[1]Access-Nov'!F13</f>
        <v>PROGRAMA DE GESTAO E MANUTENCAO DO PODER JUDICIARIO</v>
      </c>
      <c r="F13" s="36" t="str">
        <f>+'[1]Access-Nov'!H13</f>
        <v>JULGAMENTO DE CAUSAS NA JUSTICA FEDERAL</v>
      </c>
      <c r="G13" s="35" t="str">
        <f>IF('[1]Access-Nov'!I13="1","F","S")</f>
        <v>F</v>
      </c>
      <c r="H13" s="35" t="str">
        <f>+'[1]Access-Nov'!J13</f>
        <v>1000</v>
      </c>
      <c r="I13" s="36" t="str">
        <f>+'[1]Access-Nov'!K13</f>
        <v>RECURSOS LIVRES DA UNIAO</v>
      </c>
      <c r="J13" s="35" t="str">
        <f>+'[1]Access-Nov'!L13</f>
        <v>3</v>
      </c>
      <c r="K13" s="40"/>
      <c r="L13" s="40"/>
      <c r="M13" s="40"/>
      <c r="N13" s="38">
        <f t="shared" si="0"/>
        <v>0</v>
      </c>
      <c r="O13" s="40"/>
      <c r="P13" s="40">
        <f>'[1]Access-Nov'!M13-'[1]Access-Nov'!N13</f>
        <v>148905238.72999999</v>
      </c>
      <c r="Q13" s="40">
        <f>'[1]Access-Nov'!O13-'[1]Access-Nov'!P13</f>
        <v>-168674.19</v>
      </c>
      <c r="R13" s="40">
        <f t="shared" si="1"/>
        <v>148736564.53999999</v>
      </c>
      <c r="S13" s="40">
        <f>'[1]Access-Nov'!Q13</f>
        <v>140576363.80000001</v>
      </c>
      <c r="T13" s="41">
        <f t="shared" si="2"/>
        <v>0.94513655223087101</v>
      </c>
      <c r="U13" s="40">
        <f>'[1]Access-Nov'!R13</f>
        <v>102873607.56</v>
      </c>
      <c r="V13" s="41">
        <f t="shared" si="3"/>
        <v>0.69164974919354161</v>
      </c>
      <c r="W13" s="40">
        <f>'[1]Access-Nov'!S13</f>
        <v>98958227.079999998</v>
      </c>
      <c r="X13" s="41">
        <f t="shared" si="4"/>
        <v>0.66532548594254359</v>
      </c>
    </row>
    <row r="14" spans="1:24" s="9" customFormat="1" ht="28.5" customHeight="1" x14ac:dyDescent="0.2">
      <c r="A14" s="35" t="str">
        <f>+'[1]Access-Nov'!A14</f>
        <v>12101</v>
      </c>
      <c r="B14" s="36" t="str">
        <f>+'[1]Access-Nov'!B14</f>
        <v>JUSTICA FEDERAL DE PRIMEIRO GRAU</v>
      </c>
      <c r="C14" s="35" t="str">
        <f>CONCATENATE('[1]Access-Nov'!C14,".",'[1]Access-Nov'!D14)</f>
        <v>02.061</v>
      </c>
      <c r="D14" s="35" t="str">
        <f>CONCATENATE('[1]Access-Nov'!E14,".",'[1]Access-Nov'!G14)</f>
        <v>0033.4257</v>
      </c>
      <c r="E14" s="36" t="str">
        <f>+'[1]Access-Nov'!F14</f>
        <v>PROGRAMA DE GESTAO E MANUTENCAO DO PODER JUDICIARIO</v>
      </c>
      <c r="F14" s="36" t="str">
        <f>+'[1]Access-Nov'!H14</f>
        <v>JULGAMENTO DE CAUSAS NA JUSTICA FEDERAL</v>
      </c>
      <c r="G14" s="35" t="str">
        <f>IF('[1]Access-Nov'!I14="1","F","S")</f>
        <v>F</v>
      </c>
      <c r="H14" s="35" t="str">
        <f>+'[1]Access-Nov'!J14</f>
        <v>1027</v>
      </c>
      <c r="I14" s="36" t="str">
        <f>+'[1]Access-Nov'!K14</f>
        <v>SERV.AFETOS AS ATIVID.ESPECIFICAS DA JUSTICA</v>
      </c>
      <c r="J14" s="35" t="str">
        <f>+'[1]Access-Nov'!L14</f>
        <v>3</v>
      </c>
      <c r="K14" s="40"/>
      <c r="L14" s="40"/>
      <c r="M14" s="40"/>
      <c r="N14" s="38">
        <f t="shared" si="0"/>
        <v>0</v>
      </c>
      <c r="O14" s="40"/>
      <c r="P14" s="40">
        <f>'[1]Access-Nov'!M14-'[1]Access-Nov'!N14</f>
        <v>18123836</v>
      </c>
      <c r="Q14" s="40">
        <f>'[1]Access-Nov'!O14-'[1]Access-Nov'!P14</f>
        <v>0</v>
      </c>
      <c r="R14" s="40">
        <f t="shared" si="1"/>
        <v>18123836</v>
      </c>
      <c r="S14" s="40">
        <f>'[1]Access-Nov'!Q14</f>
        <v>17373348.879999999</v>
      </c>
      <c r="T14" s="41">
        <f t="shared" si="2"/>
        <v>0.95859115476436663</v>
      </c>
      <c r="U14" s="40">
        <f>'[1]Access-Nov'!R14</f>
        <v>12987170.57</v>
      </c>
      <c r="V14" s="41">
        <f t="shared" si="3"/>
        <v>0.71657956792370003</v>
      </c>
      <c r="W14" s="40">
        <f>'[1]Access-Nov'!S14</f>
        <v>12298111.220000001</v>
      </c>
      <c r="X14" s="41">
        <f t="shared" si="4"/>
        <v>0.67856005869839042</v>
      </c>
    </row>
    <row r="15" spans="1:24" s="9" customFormat="1" ht="28.5" customHeight="1" x14ac:dyDescent="0.2">
      <c r="A15" s="35" t="str">
        <f>+'[1]Access-Nov'!A15</f>
        <v>12101</v>
      </c>
      <c r="B15" s="36" t="str">
        <f>+'[1]Access-Nov'!B15</f>
        <v>JUSTICA FEDERAL DE PRIMEIRO GRAU</v>
      </c>
      <c r="C15" s="35" t="str">
        <f>CONCATENATE('[1]Access-Nov'!C15,".",'[1]Access-Nov'!D15)</f>
        <v>02.122</v>
      </c>
      <c r="D15" s="35" t="str">
        <f>CONCATENATE('[1]Access-Nov'!E15,".",'[1]Access-Nov'!G15)</f>
        <v>0033.20TP</v>
      </c>
      <c r="E15" s="36" t="str">
        <f>+'[1]Access-Nov'!F15</f>
        <v>PROGRAMA DE GESTAO E MANUTENCAO DO PODER JUDICIARIO</v>
      </c>
      <c r="F15" s="36" t="str">
        <f>+'[1]Access-Nov'!H15</f>
        <v>ATIVOS CIVIS DA UNIAO</v>
      </c>
      <c r="G15" s="35" t="str">
        <f>IF('[1]Access-Nov'!I15="1","F","S")</f>
        <v>F</v>
      </c>
      <c r="H15" s="35" t="str">
        <f>+'[1]Access-Nov'!J15</f>
        <v>1000</v>
      </c>
      <c r="I15" s="36" t="str">
        <f>+'[1]Access-Nov'!K15</f>
        <v>RECURSOS LIVRES DA UNIAO</v>
      </c>
      <c r="J15" s="35" t="str">
        <f>+'[1]Access-Nov'!L15</f>
        <v>1</v>
      </c>
      <c r="K15" s="38"/>
      <c r="L15" s="38"/>
      <c r="M15" s="38"/>
      <c r="N15" s="38">
        <f t="shared" si="0"/>
        <v>0</v>
      </c>
      <c r="O15" s="38"/>
      <c r="P15" s="40">
        <f>'[1]Access-Nov'!M15-'[1]Access-Nov'!N15</f>
        <v>1064188164.02</v>
      </c>
      <c r="Q15" s="40">
        <f>'[1]Access-Nov'!O15-'[1]Access-Nov'!P15</f>
        <v>0</v>
      </c>
      <c r="R15" s="40">
        <f t="shared" si="1"/>
        <v>1064188164.02</v>
      </c>
      <c r="S15" s="40">
        <f>'[1]Access-Nov'!Q15</f>
        <v>1064188164.02</v>
      </c>
      <c r="T15" s="41">
        <f t="shared" si="2"/>
        <v>1</v>
      </c>
      <c r="U15" s="40">
        <f>'[1]Access-Nov'!R15</f>
        <v>1064051657.48</v>
      </c>
      <c r="V15" s="41">
        <f t="shared" si="3"/>
        <v>0.99987172706423988</v>
      </c>
      <c r="W15" s="40">
        <f>'[1]Access-Nov'!S15</f>
        <v>1024443079.8099999</v>
      </c>
      <c r="X15" s="41">
        <f t="shared" si="4"/>
        <v>0.96265220235126292</v>
      </c>
    </row>
    <row r="16" spans="1:24" s="9" customFormat="1" ht="28.5" customHeight="1" x14ac:dyDescent="0.2">
      <c r="A16" s="35" t="str">
        <f>+'[1]Access-Nov'!A16</f>
        <v>12101</v>
      </c>
      <c r="B16" s="36" t="str">
        <f>+'[1]Access-Nov'!B16</f>
        <v>JUSTICA FEDERAL DE PRIMEIRO GRAU</v>
      </c>
      <c r="C16" s="35" t="str">
        <f>CONCATENATE('[1]Access-Nov'!C16,".",'[1]Access-Nov'!D16)</f>
        <v>02.122</v>
      </c>
      <c r="D16" s="35" t="str">
        <f>CONCATENATE('[1]Access-Nov'!E16,".",'[1]Access-Nov'!G16)</f>
        <v>0033.216H</v>
      </c>
      <c r="E16" s="36" t="str">
        <f>+'[1]Access-Nov'!F16</f>
        <v>PROGRAMA DE GESTAO E MANUTENCAO DO PODER JUDICIARIO</v>
      </c>
      <c r="F16" s="36" t="str">
        <f>+'[1]Access-Nov'!H16</f>
        <v>AJUDA DE CUSTO PARA MORADIA OU AUXILIO-MORADIA A AGENTES PUB</v>
      </c>
      <c r="G16" s="35" t="str">
        <f>IF('[1]Access-Nov'!I16="1","F","S")</f>
        <v>F</v>
      </c>
      <c r="H16" s="35" t="str">
        <f>+'[1]Access-Nov'!J16</f>
        <v>1000</v>
      </c>
      <c r="I16" s="36" t="str">
        <f>+'[1]Access-Nov'!K16</f>
        <v>RECURSOS LIVRES DA UNIAO</v>
      </c>
      <c r="J16" s="35" t="str">
        <f>+'[1]Access-Nov'!L16</f>
        <v>3</v>
      </c>
      <c r="K16" s="40"/>
      <c r="L16" s="40"/>
      <c r="M16" s="40"/>
      <c r="N16" s="38">
        <f t="shared" si="0"/>
        <v>0</v>
      </c>
      <c r="O16" s="40"/>
      <c r="P16" s="40">
        <f>'[1]Access-Nov'!M16-'[1]Access-Nov'!N16</f>
        <v>198000</v>
      </c>
      <c r="Q16" s="40">
        <f>'[1]Access-Nov'!O16-'[1]Access-Nov'!P16</f>
        <v>0</v>
      </c>
      <c r="R16" s="40">
        <f t="shared" si="1"/>
        <v>198000</v>
      </c>
      <c r="S16" s="40">
        <f>'[1]Access-Nov'!Q16</f>
        <v>81000</v>
      </c>
      <c r="T16" s="41">
        <f t="shared" si="2"/>
        <v>0.40909090909090912</v>
      </c>
      <c r="U16" s="40">
        <f>'[1]Access-Nov'!R16</f>
        <v>64326.06</v>
      </c>
      <c r="V16" s="41">
        <f t="shared" si="3"/>
        <v>0.3248790909090909</v>
      </c>
      <c r="W16" s="40">
        <f>'[1]Access-Nov'!S16</f>
        <v>64326.06</v>
      </c>
      <c r="X16" s="41">
        <f t="shared" si="4"/>
        <v>0.3248790909090909</v>
      </c>
    </row>
    <row r="17" spans="1:24" s="9" customFormat="1" ht="28.5" customHeight="1" x14ac:dyDescent="0.2">
      <c r="A17" s="35" t="str">
        <f>+'[1]Access-Nov'!A17</f>
        <v>12101</v>
      </c>
      <c r="B17" s="36" t="str">
        <f>+'[1]Access-Nov'!B17</f>
        <v>JUSTICA FEDERAL DE PRIMEIRO GRAU</v>
      </c>
      <c r="C17" s="35" t="str">
        <f>CONCATENATE('[1]Access-Nov'!C17,".",'[1]Access-Nov'!D17)</f>
        <v>02.122</v>
      </c>
      <c r="D17" s="35" t="str">
        <f>CONCATENATE('[1]Access-Nov'!E17,".",'[1]Access-Nov'!G17)</f>
        <v>0033.219Z</v>
      </c>
      <c r="E17" s="36" t="str">
        <f>+'[1]Access-Nov'!F17</f>
        <v>PROGRAMA DE GESTAO E MANUTENCAO DO PODER JUDICIARIO</v>
      </c>
      <c r="F17" s="36" t="str">
        <f>+'[1]Access-Nov'!H17</f>
        <v>CONSERVACAO E RECUPERACAO DE ATIVOS DE INFRAESTRUTURA DA UNI</v>
      </c>
      <c r="G17" s="35" t="str">
        <f>IF('[1]Access-Nov'!I17="1","F","S")</f>
        <v>F</v>
      </c>
      <c r="H17" s="35" t="str">
        <f>+'[1]Access-Nov'!J17</f>
        <v>1000</v>
      </c>
      <c r="I17" s="36" t="str">
        <f>+'[1]Access-Nov'!K17</f>
        <v>RECURSOS LIVRES DA UNIAO</v>
      </c>
      <c r="J17" s="35" t="str">
        <f>+'[1]Access-Nov'!L17</f>
        <v>4</v>
      </c>
      <c r="K17" s="40"/>
      <c r="L17" s="40"/>
      <c r="M17" s="40"/>
      <c r="N17" s="38">
        <f t="shared" si="0"/>
        <v>0</v>
      </c>
      <c r="O17" s="40"/>
      <c r="P17" s="40">
        <f>'[1]Access-Nov'!M17-'[1]Access-Nov'!N17</f>
        <v>20590485</v>
      </c>
      <c r="Q17" s="40">
        <f>'[1]Access-Nov'!O17-'[1]Access-Nov'!P17</f>
        <v>0</v>
      </c>
      <c r="R17" s="40">
        <f t="shared" si="1"/>
        <v>20590485</v>
      </c>
      <c r="S17" s="40">
        <f>'[1]Access-Nov'!Q17</f>
        <v>7201533.3499999996</v>
      </c>
      <c r="T17" s="41">
        <f t="shared" si="2"/>
        <v>0.34975054497259289</v>
      </c>
      <c r="U17" s="40">
        <f>'[1]Access-Nov'!R17</f>
        <v>1130654.1200000001</v>
      </c>
      <c r="V17" s="41">
        <f t="shared" si="3"/>
        <v>5.491148557209799E-2</v>
      </c>
      <c r="W17" s="40">
        <f>'[1]Access-Nov'!S17</f>
        <v>1013106.13</v>
      </c>
      <c r="X17" s="41">
        <f t="shared" si="4"/>
        <v>4.9202635586291434E-2</v>
      </c>
    </row>
    <row r="18" spans="1:24" s="9" customFormat="1" ht="28.5" customHeight="1" x14ac:dyDescent="0.2">
      <c r="A18" s="35" t="str">
        <f>+'[1]Access-Nov'!A18</f>
        <v>12101</v>
      </c>
      <c r="B18" s="36" t="str">
        <f>+'[1]Access-Nov'!B18</f>
        <v>JUSTICA FEDERAL DE PRIMEIRO GRAU</v>
      </c>
      <c r="C18" s="35" t="str">
        <f>CONCATENATE('[1]Access-Nov'!C18,".",'[1]Access-Nov'!D18)</f>
        <v>02.331</v>
      </c>
      <c r="D18" s="35" t="str">
        <f>CONCATENATE('[1]Access-Nov'!E18,".",'[1]Access-Nov'!G18)</f>
        <v>0033.2004</v>
      </c>
      <c r="E18" s="36" t="str">
        <f>+'[1]Access-Nov'!F18</f>
        <v>PROGRAMA DE GESTAO E MANUTENCAO DO PODER JUDICIARIO</v>
      </c>
      <c r="F18" s="36" t="str">
        <f>+'[1]Access-Nov'!H18</f>
        <v>ASSISTENCIA MEDICA E ODONTOLOGICA AOS SERVIDORES CIVIS, EMPR</v>
      </c>
      <c r="G18" s="35" t="str">
        <f>IF('[1]Access-Nov'!I18="1","F","S")</f>
        <v>S</v>
      </c>
      <c r="H18" s="35" t="str">
        <f>+'[1]Access-Nov'!J18</f>
        <v>1000</v>
      </c>
      <c r="I18" s="36" t="str">
        <f>+'[1]Access-Nov'!K18</f>
        <v>RECURSOS LIVRES DA UNIAO</v>
      </c>
      <c r="J18" s="35" t="str">
        <f>+'[1]Access-Nov'!L18</f>
        <v>3</v>
      </c>
      <c r="K18" s="40"/>
      <c r="L18" s="40"/>
      <c r="M18" s="40"/>
      <c r="N18" s="38">
        <f t="shared" si="0"/>
        <v>0</v>
      </c>
      <c r="O18" s="40"/>
      <c r="P18" s="40">
        <f>'[1]Access-Nov'!M18-'[1]Access-Nov'!N18</f>
        <v>86528716</v>
      </c>
      <c r="Q18" s="40">
        <f>'[1]Access-Nov'!O18-'[1]Access-Nov'!P18</f>
        <v>0</v>
      </c>
      <c r="R18" s="40">
        <f t="shared" si="1"/>
        <v>86528716</v>
      </c>
      <c r="S18" s="40">
        <f>'[1]Access-Nov'!Q18</f>
        <v>84587290.349999994</v>
      </c>
      <c r="T18" s="41">
        <f t="shared" si="2"/>
        <v>0.97756322132412077</v>
      </c>
      <c r="U18" s="40">
        <f>'[1]Access-Nov'!R18</f>
        <v>63868265.369999997</v>
      </c>
      <c r="V18" s="41">
        <f t="shared" si="3"/>
        <v>0.73811641178172571</v>
      </c>
      <c r="W18" s="40">
        <f>'[1]Access-Nov'!S18</f>
        <v>59964886.149999999</v>
      </c>
      <c r="X18" s="41">
        <f t="shared" si="4"/>
        <v>0.6930056161933571</v>
      </c>
    </row>
    <row r="19" spans="1:24" s="9" customFormat="1" ht="28.5" customHeight="1" x14ac:dyDescent="0.2">
      <c r="A19" s="35" t="str">
        <f>+'[1]Access-Nov'!A19</f>
        <v>12101</v>
      </c>
      <c r="B19" s="36" t="str">
        <f>+'[1]Access-Nov'!B19</f>
        <v>JUSTICA FEDERAL DE PRIMEIRO GRAU</v>
      </c>
      <c r="C19" s="35" t="str">
        <f>CONCATENATE('[1]Access-Nov'!C19,".",'[1]Access-Nov'!D19)</f>
        <v>02.331</v>
      </c>
      <c r="D19" s="35" t="str">
        <f>CONCATENATE('[1]Access-Nov'!E19,".",'[1]Access-Nov'!G19)</f>
        <v>0033.212B</v>
      </c>
      <c r="E19" s="36" t="str">
        <f>+'[1]Access-Nov'!F19</f>
        <v>PROGRAMA DE GESTAO E MANUTENCAO DO PODER JUDICIARIO</v>
      </c>
      <c r="F19" s="36" t="str">
        <f>+'[1]Access-Nov'!H19</f>
        <v>BENEFICIOS OBRIGATORIOS AOS SERVIDORES CIVIS, EMPREGADOS, MI</v>
      </c>
      <c r="G19" s="35" t="str">
        <f>IF('[1]Access-Nov'!I19="1","F","S")</f>
        <v>F</v>
      </c>
      <c r="H19" s="35" t="str">
        <f>+'[1]Access-Nov'!J19</f>
        <v>1000</v>
      </c>
      <c r="I19" s="36" t="str">
        <f>+'[1]Access-Nov'!K19</f>
        <v>RECURSOS LIVRES DA UNIAO</v>
      </c>
      <c r="J19" s="35" t="str">
        <f>+'[1]Access-Nov'!L19</f>
        <v>3</v>
      </c>
      <c r="K19" s="40"/>
      <c r="L19" s="40"/>
      <c r="M19" s="40"/>
      <c r="N19" s="38">
        <f t="shared" si="0"/>
        <v>0</v>
      </c>
      <c r="O19" s="40"/>
      <c r="P19" s="40">
        <f>'[1]Access-Nov'!M19-'[1]Access-Nov'!N19</f>
        <v>70762765.620000005</v>
      </c>
      <c r="Q19" s="40">
        <f>'[1]Access-Nov'!O19-'[1]Access-Nov'!P19</f>
        <v>0</v>
      </c>
      <c r="R19" s="40">
        <f t="shared" si="1"/>
        <v>70762765.620000005</v>
      </c>
      <c r="S19" s="40">
        <f>'[1]Access-Nov'!Q19</f>
        <v>70588382.799999997</v>
      </c>
      <c r="T19" s="41">
        <f t="shared" si="2"/>
        <v>0.99753566980498676</v>
      </c>
      <c r="U19" s="40">
        <f>'[1]Access-Nov'!R19</f>
        <v>63442701.469999999</v>
      </c>
      <c r="V19" s="41">
        <f t="shared" si="3"/>
        <v>0.89655486065497836</v>
      </c>
      <c r="W19" s="40">
        <f>'[1]Access-Nov'!S19</f>
        <v>63442701.469999999</v>
      </c>
      <c r="X19" s="41">
        <f t="shared" si="4"/>
        <v>0.89655486065497836</v>
      </c>
    </row>
    <row r="20" spans="1:24" s="9" customFormat="1" ht="28.5" customHeight="1" x14ac:dyDescent="0.2">
      <c r="A20" s="35" t="str">
        <f>+'[1]Access-Nov'!A20</f>
        <v>12101</v>
      </c>
      <c r="B20" s="36" t="str">
        <f>+'[1]Access-Nov'!B20</f>
        <v>JUSTICA FEDERAL DE PRIMEIRO GRAU</v>
      </c>
      <c r="C20" s="35" t="str">
        <f>CONCATENATE('[1]Access-Nov'!C20,".",'[1]Access-Nov'!D20)</f>
        <v>02.846</v>
      </c>
      <c r="D20" s="35" t="str">
        <f>CONCATENATE('[1]Access-Nov'!E20,".",'[1]Access-Nov'!G20)</f>
        <v>0033.09HB</v>
      </c>
      <c r="E20" s="36" t="str">
        <f>+'[1]Access-Nov'!F20</f>
        <v>PROGRAMA DE GESTAO E MANUTENCAO DO PODER JUDICIARIO</v>
      </c>
      <c r="F20" s="36" t="str">
        <f>+'[1]Access-Nov'!H20</f>
        <v>CONTRIBUICAO DA UNIAO, DE SUAS AUTARQUIAS E FUNDACOES PARA O</v>
      </c>
      <c r="G20" s="35" t="str">
        <f>IF('[1]Access-Nov'!I20="1","F","S")</f>
        <v>F</v>
      </c>
      <c r="H20" s="35" t="str">
        <f>+'[1]Access-Nov'!J20</f>
        <v>1000</v>
      </c>
      <c r="I20" s="36" t="str">
        <f>+'[1]Access-Nov'!K20</f>
        <v>RECURSOS LIVRES DA UNIAO</v>
      </c>
      <c r="J20" s="35" t="str">
        <f>+'[1]Access-Nov'!L20</f>
        <v>1</v>
      </c>
      <c r="K20" s="40"/>
      <c r="L20" s="40"/>
      <c r="M20" s="40"/>
      <c r="N20" s="38">
        <f t="shared" si="0"/>
        <v>0</v>
      </c>
      <c r="O20" s="40"/>
      <c r="P20" s="40">
        <f>'[1]Access-Nov'!M20-'[1]Access-Nov'!N20</f>
        <v>209510937.69999999</v>
      </c>
      <c r="Q20" s="40">
        <f>'[1]Access-Nov'!O20-'[1]Access-Nov'!P20</f>
        <v>0</v>
      </c>
      <c r="R20" s="40">
        <f t="shared" si="1"/>
        <v>209510937.69999999</v>
      </c>
      <c r="S20" s="40">
        <f>'[1]Access-Nov'!Q20</f>
        <v>209510937.69999999</v>
      </c>
      <c r="T20" s="41">
        <f t="shared" si="2"/>
        <v>1</v>
      </c>
      <c r="U20" s="40">
        <f>'[1]Access-Nov'!R20</f>
        <v>209510937.69999999</v>
      </c>
      <c r="V20" s="41">
        <f t="shared" si="3"/>
        <v>1</v>
      </c>
      <c r="W20" s="40">
        <f>'[1]Access-Nov'!S20</f>
        <v>209510937.69999999</v>
      </c>
      <c r="X20" s="41">
        <f t="shared" si="4"/>
        <v>1</v>
      </c>
    </row>
    <row r="21" spans="1:24" s="9" customFormat="1" ht="28.5" customHeight="1" x14ac:dyDescent="0.2">
      <c r="A21" s="35" t="str">
        <f>+'[1]Access-Nov'!A21</f>
        <v>12101</v>
      </c>
      <c r="B21" s="36" t="str">
        <f>+'[1]Access-Nov'!B21</f>
        <v>JUSTICA FEDERAL DE PRIMEIRO GRAU</v>
      </c>
      <c r="C21" s="35" t="str">
        <f>CONCATENATE('[1]Access-Nov'!C21,".",'[1]Access-Nov'!D21)</f>
        <v>09.272</v>
      </c>
      <c r="D21" s="35" t="str">
        <f>CONCATENATE('[1]Access-Nov'!E21,".",'[1]Access-Nov'!G21)</f>
        <v>0033.0181</v>
      </c>
      <c r="E21" s="36" t="str">
        <f>+'[1]Access-Nov'!F21</f>
        <v>PROGRAMA DE GESTAO E MANUTENCAO DO PODER JUDICIARIO</v>
      </c>
      <c r="F21" s="36" t="str">
        <f>+'[1]Access-Nov'!H21</f>
        <v>APOSENTADORIAS E PENSOES CIVIS DA UNIAO</v>
      </c>
      <c r="G21" s="35" t="str">
        <f>IF('[1]Access-Nov'!I21="1","F","S")</f>
        <v>S</v>
      </c>
      <c r="H21" s="35" t="str">
        <f>+'[1]Access-Nov'!J21</f>
        <v>1000</v>
      </c>
      <c r="I21" s="36" t="str">
        <f>+'[1]Access-Nov'!K21</f>
        <v>RECURSOS LIVRES DA UNIAO</v>
      </c>
      <c r="J21" s="35" t="str">
        <f>+'[1]Access-Nov'!L21</f>
        <v>1</v>
      </c>
      <c r="K21" s="40"/>
      <c r="L21" s="40"/>
      <c r="M21" s="40"/>
      <c r="N21" s="38">
        <f t="shared" si="0"/>
        <v>0</v>
      </c>
      <c r="O21" s="40"/>
      <c r="P21" s="40">
        <f>'[1]Access-Nov'!M21-'[1]Access-Nov'!N21</f>
        <v>4203299.99</v>
      </c>
      <c r="Q21" s="40">
        <f>'[1]Access-Nov'!O21-'[1]Access-Nov'!P21</f>
        <v>0</v>
      </c>
      <c r="R21" s="40">
        <f t="shared" si="1"/>
        <v>4203299.99</v>
      </c>
      <c r="S21" s="40">
        <f>'[1]Access-Nov'!Q21</f>
        <v>4203299.99</v>
      </c>
      <c r="T21" s="41">
        <f t="shared" si="2"/>
        <v>1</v>
      </c>
      <c r="U21" s="40">
        <f>'[1]Access-Nov'!R21</f>
        <v>4200964.22</v>
      </c>
      <c r="V21" s="41">
        <f t="shared" si="3"/>
        <v>0.9994443009051085</v>
      </c>
      <c r="W21" s="40">
        <f>'[1]Access-Nov'!S21</f>
        <v>4200964.22</v>
      </c>
      <c r="X21" s="41">
        <f t="shared" si="4"/>
        <v>0.9994443009051085</v>
      </c>
    </row>
    <row r="22" spans="1:24" s="9" customFormat="1" ht="28.5" customHeight="1" x14ac:dyDescent="0.2">
      <c r="A22" s="35" t="str">
        <f>+'[1]Access-Nov'!A22</f>
        <v>12101</v>
      </c>
      <c r="B22" s="36" t="str">
        <f>+'[1]Access-Nov'!B22</f>
        <v>JUSTICA FEDERAL DE PRIMEIRO GRAU</v>
      </c>
      <c r="C22" s="35" t="str">
        <f>CONCATENATE('[1]Access-Nov'!C22,".",'[1]Access-Nov'!D22)</f>
        <v>09.272</v>
      </c>
      <c r="D22" s="35" t="str">
        <f>CONCATENATE('[1]Access-Nov'!E22,".",'[1]Access-Nov'!G22)</f>
        <v>0033.0181</v>
      </c>
      <c r="E22" s="36" t="str">
        <f>+'[1]Access-Nov'!F22</f>
        <v>PROGRAMA DE GESTAO E MANUTENCAO DO PODER JUDICIARIO</v>
      </c>
      <c r="F22" s="36" t="str">
        <f>+'[1]Access-Nov'!H22</f>
        <v>APOSENTADORIAS E PENSOES CIVIS DA UNIAO</v>
      </c>
      <c r="G22" s="35" t="str">
        <f>IF('[1]Access-Nov'!I22="1","F","S")</f>
        <v>S</v>
      </c>
      <c r="H22" s="35" t="str">
        <f>+'[1]Access-Nov'!J22</f>
        <v>1056</v>
      </c>
      <c r="I22" s="36" t="str">
        <f>+'[1]Access-Nov'!K22</f>
        <v>BENEFICIOS DO RPPS DA UNIAO</v>
      </c>
      <c r="J22" s="35" t="str">
        <f>+'[1]Access-Nov'!L22</f>
        <v>1</v>
      </c>
      <c r="K22" s="40"/>
      <c r="L22" s="40"/>
      <c r="M22" s="40"/>
      <c r="N22" s="38">
        <f t="shared" si="0"/>
        <v>0</v>
      </c>
      <c r="O22" s="40"/>
      <c r="P22" s="40">
        <f>'[1]Access-Nov'!M22-'[1]Access-Nov'!N22</f>
        <v>277024874.44</v>
      </c>
      <c r="Q22" s="40">
        <f>'[1]Access-Nov'!O22-'[1]Access-Nov'!P22</f>
        <v>0</v>
      </c>
      <c r="R22" s="40">
        <f t="shared" si="1"/>
        <v>277024874.44</v>
      </c>
      <c r="S22" s="40">
        <f>'[1]Access-Nov'!Q22</f>
        <v>277024874.44</v>
      </c>
      <c r="T22" s="41">
        <f t="shared" si="2"/>
        <v>1</v>
      </c>
      <c r="U22" s="40">
        <f>'[1]Access-Nov'!R22</f>
        <v>277024874.44</v>
      </c>
      <c r="V22" s="41">
        <f t="shared" si="3"/>
        <v>1</v>
      </c>
      <c r="W22" s="40">
        <f>'[1]Access-Nov'!S22</f>
        <v>267460734.69999999</v>
      </c>
      <c r="X22" s="41">
        <f t="shared" si="4"/>
        <v>0.96547551998955428</v>
      </c>
    </row>
    <row r="23" spans="1:24" s="9" customFormat="1" ht="28.5" customHeight="1" x14ac:dyDescent="0.2">
      <c r="A23" s="35" t="str">
        <f>+'[1]Access-Nov'!A23</f>
        <v>12101</v>
      </c>
      <c r="B23" s="36" t="str">
        <f>+'[1]Access-Nov'!B23</f>
        <v>JUSTICA FEDERAL DE PRIMEIRO GRAU</v>
      </c>
      <c r="C23" s="35" t="str">
        <f>CONCATENATE('[1]Access-Nov'!C23,".",'[1]Access-Nov'!D23)</f>
        <v>28.846</v>
      </c>
      <c r="D23" s="35" t="str">
        <f>CONCATENATE('[1]Access-Nov'!E23,".",'[1]Access-Nov'!G23)</f>
        <v>0909.00S6</v>
      </c>
      <c r="E23" s="36" t="str">
        <f>+'[1]Access-Nov'!F23</f>
        <v>OPERACOES ESPECIAIS: OUTROS ENCARGOS ESPECIAIS</v>
      </c>
      <c r="F23" s="36" t="str">
        <f>+'[1]Access-Nov'!H23</f>
        <v>BENEFICIO ESPECIAL E DEMAIS COMPLEMENTACOES DE APOSENTADORIA</v>
      </c>
      <c r="G23" s="35" t="str">
        <f>IF('[1]Access-Nov'!I23="1","F","S")</f>
        <v>F</v>
      </c>
      <c r="H23" s="35" t="str">
        <f>+'[1]Access-Nov'!J23</f>
        <v>1000</v>
      </c>
      <c r="I23" s="36" t="str">
        <f>+'[1]Access-Nov'!K23</f>
        <v>RECURSOS LIVRES DA UNIAO</v>
      </c>
      <c r="J23" s="35" t="str">
        <f>+'[1]Access-Nov'!L23</f>
        <v>1</v>
      </c>
      <c r="K23" s="40"/>
      <c r="L23" s="40"/>
      <c r="M23" s="40"/>
      <c r="N23" s="38">
        <f t="shared" si="0"/>
        <v>0</v>
      </c>
      <c r="O23" s="40"/>
      <c r="P23" s="40">
        <f>'[1]Access-Nov'!M23-'[1]Access-Nov'!N23</f>
        <v>688951.97</v>
      </c>
      <c r="Q23" s="40">
        <f>'[1]Access-Nov'!O23-'[1]Access-Nov'!P23</f>
        <v>0</v>
      </c>
      <c r="R23" s="40">
        <f t="shared" si="1"/>
        <v>688951.97</v>
      </c>
      <c r="S23" s="40">
        <f>'[1]Access-Nov'!Q23</f>
        <v>688951.97</v>
      </c>
      <c r="T23" s="41">
        <f t="shared" si="2"/>
        <v>1</v>
      </c>
      <c r="U23" s="40">
        <f>'[1]Access-Nov'!R23</f>
        <v>688951.97</v>
      </c>
      <c r="V23" s="41">
        <f t="shared" si="3"/>
        <v>1</v>
      </c>
      <c r="W23" s="40">
        <f>'[1]Access-Nov'!S23</f>
        <v>688951.97</v>
      </c>
      <c r="X23" s="41">
        <f t="shared" si="4"/>
        <v>1</v>
      </c>
    </row>
    <row r="24" spans="1:24" s="9" customFormat="1" ht="28.5" customHeight="1" x14ac:dyDescent="0.2">
      <c r="A24" s="35" t="str">
        <f>+'[1]Access-Nov'!A24</f>
        <v>12102</v>
      </c>
      <c r="B24" s="36" t="str">
        <f>+'[1]Access-Nov'!B24</f>
        <v>TRIBUNAL REGIONAL FEDERAL DA 1A. REGIAO</v>
      </c>
      <c r="C24" s="35" t="str">
        <f>CONCATENATE('[1]Access-Nov'!C24,".",'[1]Access-Nov'!D24)</f>
        <v>02.061</v>
      </c>
      <c r="D24" s="35" t="str">
        <f>CONCATENATE('[1]Access-Nov'!E24,".",'[1]Access-Nov'!G24)</f>
        <v>0033.4257</v>
      </c>
      <c r="E24" s="36" t="str">
        <f>+'[1]Access-Nov'!F24</f>
        <v>PROGRAMA DE GESTAO E MANUTENCAO DO PODER JUDICIARIO</v>
      </c>
      <c r="F24" s="36" t="str">
        <f>+'[1]Access-Nov'!H24</f>
        <v>JULGAMENTO DE CAUSAS NA JUSTICA FEDERAL</v>
      </c>
      <c r="G24" s="35" t="str">
        <f>IF('[1]Access-Nov'!I24="1","F","S")</f>
        <v>F</v>
      </c>
      <c r="H24" s="35" t="str">
        <f>+'[1]Access-Nov'!J24</f>
        <v>1000</v>
      </c>
      <c r="I24" s="36" t="str">
        <f>+'[1]Access-Nov'!K24</f>
        <v>RECURSOS LIVRES DA UNIAO</v>
      </c>
      <c r="J24" s="35" t="str">
        <f>+'[1]Access-Nov'!L24</f>
        <v>3</v>
      </c>
      <c r="K24" s="40"/>
      <c r="L24" s="40"/>
      <c r="M24" s="40"/>
      <c r="N24" s="38">
        <f t="shared" si="0"/>
        <v>0</v>
      </c>
      <c r="O24" s="40"/>
      <c r="P24" s="40">
        <f>'[1]Access-Nov'!M24-'[1]Access-Nov'!N24</f>
        <v>2400</v>
      </c>
      <c r="Q24" s="40">
        <f>'[1]Access-Nov'!O24-'[1]Access-Nov'!P24</f>
        <v>0</v>
      </c>
      <c r="R24" s="40">
        <f t="shared" si="1"/>
        <v>2400</v>
      </c>
      <c r="S24" s="40">
        <f>'[1]Access-Nov'!Q24</f>
        <v>0</v>
      </c>
      <c r="T24" s="41">
        <f t="shared" si="2"/>
        <v>0</v>
      </c>
      <c r="U24" s="40">
        <f>'[1]Access-Nov'!R24</f>
        <v>0</v>
      </c>
      <c r="V24" s="41">
        <f t="shared" si="3"/>
        <v>0</v>
      </c>
      <c r="W24" s="40">
        <f>'[1]Access-Nov'!S24</f>
        <v>0</v>
      </c>
      <c r="X24" s="41">
        <f t="shared" si="4"/>
        <v>0</v>
      </c>
    </row>
    <row r="25" spans="1:24" s="9" customFormat="1" ht="28.5" customHeight="1" x14ac:dyDescent="0.2">
      <c r="A25" s="35" t="str">
        <f>+'[1]Access-Nov'!A25</f>
        <v>12104</v>
      </c>
      <c r="B25" s="36" t="str">
        <f>+'[1]Access-Nov'!B25</f>
        <v>TRIBUNAL REGIONAL FEDERAL DA 3A. REGIAO</v>
      </c>
      <c r="C25" s="35" t="str">
        <f>CONCATENATE('[1]Access-Nov'!C25,".",'[1]Access-Nov'!D25)</f>
        <v>02.061</v>
      </c>
      <c r="D25" s="35" t="str">
        <f>CONCATENATE('[1]Access-Nov'!E25,".",'[1]Access-Nov'!G25)</f>
        <v>0033.4257</v>
      </c>
      <c r="E25" s="36" t="str">
        <f>+'[1]Access-Nov'!F25</f>
        <v>PROGRAMA DE GESTAO E MANUTENCAO DO PODER JUDICIARIO</v>
      </c>
      <c r="F25" s="36" t="str">
        <f>+'[1]Access-Nov'!H25</f>
        <v>JULGAMENTO DE CAUSAS NA JUSTICA FEDERAL</v>
      </c>
      <c r="G25" s="35" t="str">
        <f>IF('[1]Access-Nov'!I25="1","F","S")</f>
        <v>F</v>
      </c>
      <c r="H25" s="35" t="str">
        <f>+'[1]Access-Nov'!J25</f>
        <v>1000</v>
      </c>
      <c r="I25" s="36" t="str">
        <f>+'[1]Access-Nov'!K25</f>
        <v>RECURSOS LIVRES DA UNIAO</v>
      </c>
      <c r="J25" s="35" t="str">
        <f>+'[1]Access-Nov'!L25</f>
        <v>4</v>
      </c>
      <c r="K25" s="40"/>
      <c r="L25" s="40"/>
      <c r="M25" s="40"/>
      <c r="N25" s="38">
        <f t="shared" si="0"/>
        <v>0</v>
      </c>
      <c r="O25" s="40"/>
      <c r="P25" s="40">
        <f>'[1]Access-Nov'!M25-'[1]Access-Nov'!N25</f>
        <v>1481.55</v>
      </c>
      <c r="Q25" s="40">
        <f>'[1]Access-Nov'!O25-'[1]Access-Nov'!P25</f>
        <v>0</v>
      </c>
      <c r="R25" s="40">
        <f t="shared" si="1"/>
        <v>1481.55</v>
      </c>
      <c r="S25" s="40">
        <f>'[1]Access-Nov'!Q25</f>
        <v>1481.55</v>
      </c>
      <c r="T25" s="41">
        <f t="shared" si="2"/>
        <v>1</v>
      </c>
      <c r="U25" s="40">
        <f>'[1]Access-Nov'!R25</f>
        <v>0</v>
      </c>
      <c r="V25" s="41">
        <f t="shared" si="3"/>
        <v>0</v>
      </c>
      <c r="W25" s="40">
        <f>'[1]Access-Nov'!S25</f>
        <v>0</v>
      </c>
      <c r="X25" s="41">
        <f t="shared" si="4"/>
        <v>0</v>
      </c>
    </row>
    <row r="26" spans="1:24" s="9" customFormat="1" ht="28.5" customHeight="1" x14ac:dyDescent="0.2">
      <c r="A26" s="35" t="str">
        <f>+'[1]Access-Nov'!A26</f>
        <v>12104</v>
      </c>
      <c r="B26" s="36" t="str">
        <f>+'[1]Access-Nov'!B26</f>
        <v>TRIBUNAL REGIONAL FEDERAL DA 3A. REGIAO</v>
      </c>
      <c r="C26" s="35" t="str">
        <f>CONCATENATE('[1]Access-Nov'!C26,".",'[1]Access-Nov'!D26)</f>
        <v>02.061</v>
      </c>
      <c r="D26" s="35" t="str">
        <f>CONCATENATE('[1]Access-Nov'!E26,".",'[1]Access-Nov'!G26)</f>
        <v>0033.4257</v>
      </c>
      <c r="E26" s="36" t="str">
        <f>+'[1]Access-Nov'!F26</f>
        <v>PROGRAMA DE GESTAO E MANUTENCAO DO PODER JUDICIARIO</v>
      </c>
      <c r="F26" s="36" t="str">
        <f>+'[1]Access-Nov'!H26</f>
        <v>JULGAMENTO DE CAUSAS NA JUSTICA FEDERAL</v>
      </c>
      <c r="G26" s="35" t="str">
        <f>IF('[1]Access-Nov'!I26="1","F","S")</f>
        <v>F</v>
      </c>
      <c r="H26" s="35" t="str">
        <f>+'[1]Access-Nov'!J26</f>
        <v>1000</v>
      </c>
      <c r="I26" s="36" t="str">
        <f>+'[1]Access-Nov'!K26</f>
        <v>RECURSOS LIVRES DA UNIAO</v>
      </c>
      <c r="J26" s="35" t="str">
        <f>+'[1]Access-Nov'!L26</f>
        <v>3</v>
      </c>
      <c r="K26" s="40"/>
      <c r="L26" s="40"/>
      <c r="M26" s="40"/>
      <c r="N26" s="38">
        <f t="shared" si="0"/>
        <v>0</v>
      </c>
      <c r="O26" s="40"/>
      <c r="P26" s="40">
        <f>'[1]Access-Nov'!M26-'[1]Access-Nov'!N26</f>
        <v>46685.79</v>
      </c>
      <c r="Q26" s="40">
        <f>'[1]Access-Nov'!O26-'[1]Access-Nov'!P26</f>
        <v>0</v>
      </c>
      <c r="R26" s="40">
        <f t="shared" si="1"/>
        <v>46685.79</v>
      </c>
      <c r="S26" s="40">
        <f>'[1]Access-Nov'!Q26</f>
        <v>46685.79</v>
      </c>
      <c r="T26" s="41">
        <f t="shared" si="2"/>
        <v>1</v>
      </c>
      <c r="U26" s="40">
        <f>'[1]Access-Nov'!R26</f>
        <v>33314.239999999998</v>
      </c>
      <c r="V26" s="41">
        <f t="shared" si="3"/>
        <v>0.71358415483597892</v>
      </c>
      <c r="W26" s="40">
        <f>'[1]Access-Nov'!S26</f>
        <v>33314.239999999998</v>
      </c>
      <c r="X26" s="41">
        <f t="shared" si="4"/>
        <v>0.71358415483597892</v>
      </c>
    </row>
    <row r="27" spans="1:24" s="9" customFormat="1" ht="28.5" customHeight="1" x14ac:dyDescent="0.2">
      <c r="A27" s="35" t="str">
        <f>+'[1]Access-Nov'!A27</f>
        <v>12104</v>
      </c>
      <c r="B27" s="36" t="str">
        <f>+'[1]Access-Nov'!B27</f>
        <v>TRIBUNAL REGIONAL FEDERAL DA 3A. REGIAO</v>
      </c>
      <c r="C27" s="35" t="str">
        <f>CONCATENATE('[1]Access-Nov'!C27,".",'[1]Access-Nov'!D27)</f>
        <v>02.122</v>
      </c>
      <c r="D27" s="35" t="str">
        <f>CONCATENATE('[1]Access-Nov'!E27,".",'[1]Access-Nov'!G27)</f>
        <v>0033.20TP</v>
      </c>
      <c r="E27" s="36" t="str">
        <f>+'[1]Access-Nov'!F27</f>
        <v>PROGRAMA DE GESTAO E MANUTENCAO DO PODER JUDICIARIO</v>
      </c>
      <c r="F27" s="36" t="str">
        <f>+'[1]Access-Nov'!H27</f>
        <v>ATIVOS CIVIS DA UNIAO</v>
      </c>
      <c r="G27" s="35" t="str">
        <f>IF('[1]Access-Nov'!I27="1","F","S")</f>
        <v>F</v>
      </c>
      <c r="H27" s="35" t="str">
        <f>+'[1]Access-Nov'!J27</f>
        <v>1000</v>
      </c>
      <c r="I27" s="36" t="str">
        <f>+'[1]Access-Nov'!K27</f>
        <v>RECURSOS LIVRES DA UNIAO</v>
      </c>
      <c r="J27" s="35" t="str">
        <f>+'[1]Access-Nov'!L27</f>
        <v>1</v>
      </c>
      <c r="K27" s="40"/>
      <c r="L27" s="40"/>
      <c r="M27" s="40"/>
      <c r="N27" s="38">
        <f t="shared" si="0"/>
        <v>0</v>
      </c>
      <c r="O27" s="40"/>
      <c r="P27" s="40">
        <f>'[1]Access-Nov'!M27-'[1]Access-Nov'!N27</f>
        <v>0</v>
      </c>
      <c r="Q27" s="40">
        <f>'[1]Access-Nov'!O27-'[1]Access-Nov'!P27</f>
        <v>0</v>
      </c>
      <c r="R27" s="40">
        <f t="shared" si="1"/>
        <v>0</v>
      </c>
      <c r="S27" s="40">
        <f>'[1]Access-Nov'!Q27</f>
        <v>0</v>
      </c>
      <c r="T27" s="41">
        <f t="shared" si="2"/>
        <v>0</v>
      </c>
      <c r="U27" s="40">
        <f>'[1]Access-Nov'!R27</f>
        <v>0</v>
      </c>
      <c r="V27" s="41">
        <f t="shared" si="3"/>
        <v>0</v>
      </c>
      <c r="W27" s="40">
        <f>'[1]Access-Nov'!S27</f>
        <v>0</v>
      </c>
      <c r="X27" s="41">
        <f t="shared" si="4"/>
        <v>0</v>
      </c>
    </row>
    <row r="28" spans="1:24" s="9" customFormat="1" ht="28.5" customHeight="1" x14ac:dyDescent="0.2">
      <c r="A28" s="35" t="str">
        <f>+'[1]Access-Nov'!A28</f>
        <v>33201</v>
      </c>
      <c r="B28" s="36" t="str">
        <f>+'[1]Access-Nov'!B28</f>
        <v>INSTITUTO NACIONAL DO SEGURO SOCIAL</v>
      </c>
      <c r="C28" s="35" t="str">
        <f>CONCATENATE('[1]Access-Nov'!C28,".",'[1]Access-Nov'!D28)</f>
        <v>28.846</v>
      </c>
      <c r="D28" s="35" t="str">
        <f>CONCATENATE('[1]Access-Nov'!E28,".",'[1]Access-Nov'!G28)</f>
        <v>0901.00SA</v>
      </c>
      <c r="E28" s="36" t="str">
        <f>+'[1]Access-Nov'!F28</f>
        <v>OPERACOES ESPECIAIS: CUMPRIMENTO DE SENTENCAS JUDICIAIS</v>
      </c>
      <c r="F28" s="36" t="str">
        <f>+'[1]Access-Nov'!H28</f>
        <v>PAGAMENTO DE HONORARIOS PERICIAIS NAS ACOES EM QUE O INSS FI</v>
      </c>
      <c r="G28" s="35" t="str">
        <f>IF('[1]Access-Nov'!I28="1","F","S")</f>
        <v>S</v>
      </c>
      <c r="H28" s="35" t="str">
        <f>+'[1]Access-Nov'!J28</f>
        <v>1000</v>
      </c>
      <c r="I28" s="36" t="str">
        <f>+'[1]Access-Nov'!K28</f>
        <v>RECURSOS LIVRES DA UNIAO</v>
      </c>
      <c r="J28" s="35" t="str">
        <f>+'[1]Access-Nov'!L28</f>
        <v>3</v>
      </c>
      <c r="K28" s="40"/>
      <c r="L28" s="40"/>
      <c r="M28" s="40"/>
      <c r="N28" s="38">
        <f t="shared" si="0"/>
        <v>0</v>
      </c>
      <c r="O28" s="40"/>
      <c r="P28" s="40">
        <f>'[1]Access-Nov'!M28-'[1]Access-Nov'!N28</f>
        <v>34758198</v>
      </c>
      <c r="Q28" s="40">
        <f>'[1]Access-Nov'!O28-'[1]Access-Nov'!P28</f>
        <v>0</v>
      </c>
      <c r="R28" s="40">
        <f t="shared" si="1"/>
        <v>34758198</v>
      </c>
      <c r="S28" s="40">
        <f>'[1]Access-Nov'!Q28</f>
        <v>34597778.619999997</v>
      </c>
      <c r="T28" s="41">
        <f t="shared" si="2"/>
        <v>0.99538470377549482</v>
      </c>
      <c r="U28" s="40">
        <f>'[1]Access-Nov'!R28</f>
        <v>34585590.25</v>
      </c>
      <c r="V28" s="41">
        <f t="shared" si="3"/>
        <v>0.99503404204095969</v>
      </c>
      <c r="W28" s="40">
        <f>'[1]Access-Nov'!S28</f>
        <v>33029297.300000001</v>
      </c>
      <c r="X28" s="41">
        <f t="shared" si="4"/>
        <v>0.95025919640598167</v>
      </c>
    </row>
    <row r="29" spans="1:24" s="9" customFormat="1" ht="28.5" customHeight="1" x14ac:dyDescent="0.2">
      <c r="A29" s="35" t="str">
        <f>+'[1]Access-Nov'!A29</f>
        <v>34101</v>
      </c>
      <c r="B29" s="36" t="str">
        <f>+'[1]Access-Nov'!B29</f>
        <v>MINISTERIO PUBLICO FEDERAL</v>
      </c>
      <c r="C29" s="35" t="str">
        <f>CONCATENATE('[1]Access-Nov'!C29,".",'[1]Access-Nov'!D29)</f>
        <v>03.062</v>
      </c>
      <c r="D29" s="35" t="str">
        <f>CONCATENATE('[1]Access-Nov'!E29,".",'[1]Access-Nov'!G29)</f>
        <v>0031.4264</v>
      </c>
      <c r="E29" s="36" t="str">
        <f>+'[1]Access-Nov'!F29</f>
        <v>PROGRAMA DE GESTAO E MANUTENCAO DO MINISTERIO PUBLICO</v>
      </c>
      <c r="F29" s="36" t="str">
        <f>+'[1]Access-Nov'!H29</f>
        <v>DEFESA DO INTERESSE PUBLICO NO PROCESSO JUDICIARIO - MINISTE</v>
      </c>
      <c r="G29" s="35" t="str">
        <f>IF('[1]Access-Nov'!I29="1","F","S")</f>
        <v>F</v>
      </c>
      <c r="H29" s="35" t="str">
        <f>+'[1]Access-Nov'!J29</f>
        <v>1000</v>
      </c>
      <c r="I29" s="36" t="str">
        <f>+'[1]Access-Nov'!K29</f>
        <v>RECURSOS LIVRES DA UNIAO</v>
      </c>
      <c r="J29" s="35" t="str">
        <f>+'[1]Access-Nov'!L29</f>
        <v>3</v>
      </c>
      <c r="K29" s="40"/>
      <c r="L29" s="40"/>
      <c r="M29" s="40"/>
      <c r="N29" s="38">
        <f t="shared" si="0"/>
        <v>0</v>
      </c>
      <c r="O29" s="40"/>
      <c r="P29" s="40">
        <f>'[1]Access-Nov'!M29-'[1]Access-Nov'!N29</f>
        <v>0</v>
      </c>
      <c r="Q29" s="40">
        <f>'[1]Access-Nov'!O29-'[1]Access-Nov'!P29</f>
        <v>31424.27</v>
      </c>
      <c r="R29" s="40">
        <f t="shared" si="1"/>
        <v>31424.27</v>
      </c>
      <c r="S29" s="40">
        <f>'[1]Access-Nov'!Q29</f>
        <v>31296.47</v>
      </c>
      <c r="T29" s="41">
        <f t="shared" si="2"/>
        <v>0.99593307975014222</v>
      </c>
      <c r="U29" s="40">
        <f>'[1]Access-Nov'!R29</f>
        <v>0</v>
      </c>
      <c r="V29" s="41">
        <f t="shared" si="3"/>
        <v>0</v>
      </c>
      <c r="W29" s="40">
        <f>'[1]Access-Nov'!S29</f>
        <v>0</v>
      </c>
      <c r="X29" s="41">
        <f t="shared" si="4"/>
        <v>0</v>
      </c>
    </row>
    <row r="30" spans="1:24" s="9" customFormat="1" ht="28.5" customHeight="1" x14ac:dyDescent="0.2">
      <c r="A30" s="35" t="str">
        <f>+'[1]Access-Nov'!A30</f>
        <v>40201</v>
      </c>
      <c r="B30" s="36" t="str">
        <f>+'[1]Access-Nov'!B30</f>
        <v>INSTITUTO NACIONAL DO SEGURO SOCIAL - INSS</v>
      </c>
      <c r="C30" s="35" t="str">
        <f>CONCATENATE('[1]Access-Nov'!C30,".",'[1]Access-Nov'!D30)</f>
        <v>28.846</v>
      </c>
      <c r="D30" s="35" t="str">
        <f>CONCATENATE('[1]Access-Nov'!E30,".",'[1]Access-Nov'!G30)</f>
        <v>0901.00SA</v>
      </c>
      <c r="E30" s="36" t="str">
        <f>+'[1]Access-Nov'!F30</f>
        <v>OPERACOES ESPECIAIS: CUMPRIMENTO DE SENTENCAS JUDICIAIS</v>
      </c>
      <c r="F30" s="36" t="str">
        <f>+'[1]Access-Nov'!H30</f>
        <v>PAGAMENTO DE HONORARIOS PERICIAIS NAS ACOES EM QUE O INSS FI</v>
      </c>
      <c r="G30" s="35" t="str">
        <f>IF('[1]Access-Nov'!I30="1","F","S")</f>
        <v>S</v>
      </c>
      <c r="H30" s="35" t="str">
        <f>+'[1]Access-Nov'!J30</f>
        <v>1000</v>
      </c>
      <c r="I30" s="36" t="str">
        <f>+'[1]Access-Nov'!K30</f>
        <v>RECURSOS LIVRES DA UNIAO</v>
      </c>
      <c r="J30" s="35" t="str">
        <f>+'[1]Access-Nov'!L30</f>
        <v>3</v>
      </c>
      <c r="K30" s="40"/>
      <c r="L30" s="40"/>
      <c r="M30" s="40"/>
      <c r="N30" s="38">
        <f t="shared" si="0"/>
        <v>0</v>
      </c>
      <c r="O30" s="40"/>
      <c r="P30" s="40">
        <f>'[1]Access-Nov'!M30-'[1]Access-Nov'!N30</f>
        <v>0</v>
      </c>
      <c r="Q30" s="40">
        <f>'[1]Access-Nov'!O30-'[1]Access-Nov'!P30</f>
        <v>0</v>
      </c>
      <c r="R30" s="40">
        <f t="shared" si="1"/>
        <v>0</v>
      </c>
      <c r="S30" s="40">
        <f>'[1]Access-Nov'!Q30</f>
        <v>0</v>
      </c>
      <c r="T30" s="41">
        <f t="shared" si="2"/>
        <v>0</v>
      </c>
      <c r="U30" s="40">
        <f>'[1]Access-Nov'!R30</f>
        <v>0</v>
      </c>
      <c r="V30" s="41">
        <f t="shared" si="3"/>
        <v>0</v>
      </c>
      <c r="W30" s="40">
        <f>'[1]Access-Nov'!S30</f>
        <v>0</v>
      </c>
      <c r="X30" s="41">
        <f t="shared" si="4"/>
        <v>0</v>
      </c>
    </row>
    <row r="31" spans="1:24" s="9" customFormat="1" ht="28.5" customHeight="1" thickBot="1" x14ac:dyDescent="0.25">
      <c r="A31" s="35" t="str">
        <f>+'[1]Access-Nov'!A31</f>
        <v>63101</v>
      </c>
      <c r="B31" s="36" t="str">
        <f>+'[1]Access-Nov'!B31</f>
        <v>ADVOCACIA-GERAL DA UNIAO - AGU</v>
      </c>
      <c r="C31" s="35" t="str">
        <f>CONCATENATE('[1]Access-Nov'!C31,".",'[1]Access-Nov'!D31)</f>
        <v>03.092</v>
      </c>
      <c r="D31" s="35" t="str">
        <f>CONCATENATE('[1]Access-Nov'!E31,".",'[1]Access-Nov'!G31)</f>
        <v>4005.2674</v>
      </c>
      <c r="E31" s="36" t="str">
        <f>+'[1]Access-Nov'!F31</f>
        <v>PROTECAO JURIDICA DA UNIAO</v>
      </c>
      <c r="F31" s="36" t="str">
        <f>+'[1]Access-Nov'!H31</f>
        <v>REPRESENTACAO JUDICIAL E EXTRAJUDICIAL DA UNIAO E SUAS AUTAR</v>
      </c>
      <c r="G31" s="35" t="str">
        <f>IF('[1]Access-Nov'!I31="1","F","S")</f>
        <v>F</v>
      </c>
      <c r="H31" s="35" t="str">
        <f>+'[1]Access-Nov'!J31</f>
        <v>1000</v>
      </c>
      <c r="I31" s="36" t="str">
        <f>+'[1]Access-Nov'!K31</f>
        <v>RECURSOS LIVRES DA UNIAO</v>
      </c>
      <c r="J31" s="35" t="str">
        <f>+'[1]Access-Nov'!L31</f>
        <v>3</v>
      </c>
      <c r="K31" s="40"/>
      <c r="L31" s="40"/>
      <c r="M31" s="40"/>
      <c r="N31" s="38">
        <f t="shared" si="0"/>
        <v>0</v>
      </c>
      <c r="O31" s="40"/>
      <c r="P31" s="40">
        <f>'[1]Access-Nov'!M31-'[1]Access-Nov'!N31</f>
        <v>0</v>
      </c>
      <c r="Q31" s="40">
        <f>'[1]Access-Nov'!O31-'[1]Access-Nov'!P31</f>
        <v>122466.02</v>
      </c>
      <c r="R31" s="40">
        <f t="shared" si="1"/>
        <v>122466.02</v>
      </c>
      <c r="S31" s="40">
        <f>'[1]Access-Nov'!Q31</f>
        <v>113892.38</v>
      </c>
      <c r="T31" s="41">
        <f t="shared" si="2"/>
        <v>0.92999168259081177</v>
      </c>
      <c r="U31" s="40">
        <f>'[1]Access-Nov'!R31</f>
        <v>113892.38</v>
      </c>
      <c r="V31" s="41">
        <f t="shared" si="3"/>
        <v>0.92999168259081177</v>
      </c>
      <c r="W31" s="40">
        <f>'[1]Access-Nov'!S31</f>
        <v>113892.38</v>
      </c>
      <c r="X31" s="41">
        <f t="shared" si="4"/>
        <v>0.92999168259081177</v>
      </c>
    </row>
    <row r="32" spans="1:24" s="9" customFormat="1" ht="28.5" customHeight="1" thickBot="1" x14ac:dyDescent="0.25">
      <c r="A32" s="74" t="s">
        <v>48</v>
      </c>
      <c r="B32" s="78"/>
      <c r="C32" s="78"/>
      <c r="D32" s="78"/>
      <c r="E32" s="78"/>
      <c r="F32" s="78"/>
      <c r="G32" s="78"/>
      <c r="H32" s="78"/>
      <c r="I32" s="78"/>
      <c r="J32" s="75"/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3">
        <f>SUM(P10:P31)</f>
        <v>1974230310.8099999</v>
      </c>
      <c r="Q32" s="43">
        <f>SUM(Q10:Q31)</f>
        <v>-8154.3999999999942</v>
      </c>
      <c r="R32" s="43">
        <f>SUM(R10:R31)</f>
        <v>1974222156.4099998</v>
      </c>
      <c r="S32" s="43">
        <f>SUM(S10:S31)</f>
        <v>1942960639.6599998</v>
      </c>
      <c r="T32" s="44">
        <f t="shared" si="2"/>
        <v>0.98416514744883266</v>
      </c>
      <c r="U32" s="43">
        <f>SUM(U10:U31)</f>
        <v>1852204438.0800002</v>
      </c>
      <c r="V32" s="44">
        <f t="shared" si="3"/>
        <v>0.93819453503050476</v>
      </c>
      <c r="W32" s="43">
        <f>SUM(W10:W31)</f>
        <v>1792706420.6400003</v>
      </c>
      <c r="X32" s="44">
        <f t="shared" si="4"/>
        <v>0.90805708710104105</v>
      </c>
    </row>
    <row r="33" spans="1:24" ht="12.75" x14ac:dyDescent="0.2">
      <c r="A33" s="2" t="s">
        <v>49</v>
      </c>
      <c r="B33" s="2"/>
      <c r="C33" s="2"/>
      <c r="D33" s="2"/>
      <c r="E33" s="2"/>
      <c r="F33" s="2"/>
      <c r="G33" s="2"/>
      <c r="H33" s="3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2"/>
      <c r="W33" s="4"/>
      <c r="X33" s="2"/>
    </row>
    <row r="34" spans="1:24" ht="12.75" x14ac:dyDescent="0.2">
      <c r="A34" s="2" t="s">
        <v>50</v>
      </c>
      <c r="B34" s="45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s="6" customFormat="1" ht="15.75" customHeight="1" x14ac:dyDescent="0.2"/>
    <row r="36" spans="1:24" s="2" customFormat="1" ht="15.75" customHeight="1" x14ac:dyDescent="0.2">
      <c r="N36" s="47"/>
      <c r="O36" s="48"/>
      <c r="P36" s="46"/>
      <c r="Q36" s="46"/>
      <c r="R36" s="46"/>
      <c r="S36" s="49"/>
      <c r="T36" s="48"/>
      <c r="U36" s="48"/>
      <c r="V36" s="48"/>
      <c r="W36" s="48"/>
    </row>
    <row r="37" spans="1:24" s="2" customFormat="1" ht="15.75" customHeight="1" x14ac:dyDescent="0.2">
      <c r="N37" s="47"/>
      <c r="O37" s="47"/>
      <c r="P37" s="50"/>
      <c r="Q37" s="50"/>
      <c r="R37" s="50"/>
      <c r="S37" s="50"/>
      <c r="T37" s="50"/>
      <c r="U37" s="50"/>
      <c r="V37" s="50"/>
      <c r="W37" s="50"/>
      <c r="X37" s="51"/>
    </row>
    <row r="38" spans="1:24" s="2" customFormat="1" ht="15.75" customHeight="1" x14ac:dyDescent="0.2">
      <c r="N38" s="47"/>
      <c r="O38" s="47"/>
      <c r="P38" s="50"/>
      <c r="Q38" s="50"/>
      <c r="R38" s="50"/>
      <c r="S38" s="50"/>
      <c r="T38" s="50"/>
      <c r="U38" s="50"/>
      <c r="V38" s="50"/>
      <c r="W38" s="50"/>
      <c r="X38" s="51"/>
    </row>
    <row r="39" spans="1:24" s="2" customFormat="1" ht="15.75" customHeight="1" x14ac:dyDescent="0.2">
      <c r="N39" s="47"/>
      <c r="O39" s="47"/>
      <c r="P39" s="50"/>
      <c r="Q39" s="50"/>
      <c r="R39" s="50"/>
      <c r="S39" s="50"/>
      <c r="T39" s="50"/>
      <c r="U39" s="50"/>
      <c r="V39" s="50"/>
      <c r="W39" s="50"/>
      <c r="X39" s="51"/>
    </row>
    <row r="40" spans="1:24" s="2" customFormat="1" ht="15.75" customHeight="1" x14ac:dyDescent="0.2">
      <c r="N40" s="47"/>
      <c r="O40" s="47"/>
      <c r="P40" s="52"/>
      <c r="Q40" s="52"/>
      <c r="R40" s="53"/>
      <c r="S40" s="53"/>
      <c r="T40" s="53"/>
      <c r="U40" s="53"/>
      <c r="V40" s="53"/>
      <c r="W40" s="53"/>
    </row>
    <row r="41" spans="1:24" s="2" customFormat="1" ht="15.75" customHeight="1" x14ac:dyDescent="0.2">
      <c r="N41" s="47"/>
      <c r="O41" s="47"/>
      <c r="P41" s="54"/>
      <c r="Q41" s="54"/>
      <c r="R41" s="54"/>
      <c r="S41" s="54"/>
      <c r="T41" s="54"/>
      <c r="U41" s="54"/>
      <c r="V41" s="54"/>
      <c r="W41" s="54"/>
    </row>
    <row r="42" spans="1:24" s="2" customFormat="1" ht="15.75" customHeight="1" x14ac:dyDescent="0.2">
      <c r="N42" s="47"/>
      <c r="O42" s="55"/>
      <c r="P42" s="50"/>
      <c r="Q42" s="56"/>
      <c r="R42" s="50"/>
      <c r="S42" s="50"/>
      <c r="T42" s="56"/>
      <c r="U42" s="50"/>
      <c r="V42" s="56"/>
      <c r="W42" s="50"/>
    </row>
    <row r="43" spans="1:24" s="2" customFormat="1" ht="15.75" customHeight="1" x14ac:dyDescent="0.2">
      <c r="N43" s="47"/>
      <c r="O43" s="47"/>
      <c r="P43" s="57"/>
      <c r="Q43" s="56"/>
      <c r="R43" s="58"/>
      <c r="S43" s="56"/>
      <c r="T43" s="56"/>
      <c r="U43" s="56"/>
      <c r="V43" s="56"/>
      <c r="W43" s="56"/>
    </row>
    <row r="44" spans="1:24" s="59" customFormat="1" ht="15.75" customHeight="1" x14ac:dyDescent="0.2">
      <c r="N44" s="47"/>
      <c r="O44" s="47"/>
      <c r="P44" s="60"/>
      <c r="Q44" s="61"/>
      <c r="R44" s="62"/>
      <c r="S44" s="63"/>
      <c r="T44" s="63"/>
      <c r="U44" s="63"/>
      <c r="V44" s="63"/>
      <c r="W44" s="63"/>
      <c r="X44" s="2"/>
    </row>
    <row r="45" spans="1:24" s="59" customFormat="1" ht="15.75" customHeight="1" x14ac:dyDescent="0.2">
      <c r="N45" s="47"/>
      <c r="O45" s="63"/>
      <c r="P45" s="63"/>
      <c r="Q45" s="63"/>
      <c r="R45" s="58"/>
      <c r="S45" s="63"/>
      <c r="T45" s="63"/>
      <c r="U45" s="63"/>
      <c r="V45" s="63"/>
      <c r="W45" s="63"/>
      <c r="X45" s="2"/>
    </row>
    <row r="46" spans="1:24" s="59" customFormat="1" ht="15.75" customHeight="1" x14ac:dyDescent="0.2">
      <c r="N46" s="64"/>
      <c r="O46" s="10"/>
      <c r="P46" s="10"/>
      <c r="Q46" s="10"/>
      <c r="R46" s="65"/>
      <c r="S46" s="10"/>
      <c r="T46" s="10"/>
      <c r="U46" s="10"/>
      <c r="V46" s="10"/>
      <c r="W46" s="10"/>
      <c r="X46" s="2"/>
    </row>
    <row r="47" spans="1:24" s="59" customFormat="1" ht="25.5" customHeight="1" x14ac:dyDescent="0.2">
      <c r="N47" s="66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59" customFormat="1" ht="25.5" customHeight="1" x14ac:dyDescent="0.2">
      <c r="N48" s="67"/>
    </row>
    <row r="49" s="59" customFormat="1" ht="25.5" customHeight="1" x14ac:dyDescent="0.2"/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2023-11</vt:lpstr>
      <vt:lpstr>'2023-11'!Area_de_impressao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2023-12-18T20:45:56Z</cp:lastPrinted>
  <dcterms:created xsi:type="dcterms:W3CDTF">2023-12-18T20:44:07Z</dcterms:created>
  <dcterms:modified xsi:type="dcterms:W3CDTF">2023-12-18T20:48:37Z</dcterms:modified>
</cp:coreProperties>
</file>