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Janeiro\Publicacao internet TRF\Anexo II\090017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Q22" i="1"/>
  <c r="P22" i="1"/>
  <c r="R22" i="1" s="1"/>
  <c r="T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T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T16" i="1" s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T13" i="1" s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S23" i="1" s="1"/>
  <c r="Q10" i="1"/>
  <c r="P10" i="1"/>
  <c r="N10" i="1"/>
  <c r="R10" i="1" s="1"/>
  <c r="T10" i="1" s="1"/>
  <c r="J10" i="1"/>
  <c r="I10" i="1"/>
  <c r="H10" i="1"/>
  <c r="G10" i="1"/>
  <c r="F10" i="1"/>
  <c r="E10" i="1"/>
  <c r="D10" i="1"/>
  <c r="C10" i="1"/>
  <c r="B10" i="1"/>
  <c r="A10" i="1"/>
  <c r="R11" i="1" l="1"/>
  <c r="R17" i="1"/>
  <c r="V17" i="1" s="1"/>
  <c r="R12" i="1"/>
  <c r="R23" i="1" s="1"/>
  <c r="P23" i="1"/>
  <c r="Q23" i="1"/>
  <c r="X11" i="1"/>
  <c r="V11" i="1"/>
  <c r="T11" i="1"/>
  <c r="X14" i="1"/>
  <c r="T14" i="1"/>
  <c r="V14" i="1"/>
  <c r="X17" i="1"/>
  <c r="T17" i="1"/>
  <c r="X12" i="1"/>
  <c r="V12" i="1"/>
  <c r="T12" i="1"/>
  <c r="X20" i="1"/>
  <c r="T20" i="1"/>
  <c r="V20" i="1"/>
  <c r="V10" i="1"/>
  <c r="V13" i="1"/>
  <c r="V16" i="1"/>
  <c r="V19" i="1"/>
  <c r="V22" i="1"/>
  <c r="X10" i="1"/>
  <c r="X13" i="1"/>
  <c r="T15" i="1"/>
  <c r="X16" i="1"/>
  <c r="T18" i="1"/>
  <c r="X19" i="1"/>
  <c r="T21" i="1"/>
  <c r="X22" i="1"/>
  <c r="V15" i="1"/>
  <c r="V18" i="1"/>
  <c r="V21" i="1"/>
  <c r="V23" i="1" l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<sst xmlns="http://schemas.openxmlformats.org/spreadsheetml/2006/main" count="55" uniqueCount="51">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</sst>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7" fillId="0" borderId="0" xfId="0" quotePrefix="1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43" fontId="7" fillId="0" borderId="0" xfId="1" quotePrefix="1" applyFont="1" applyAlignment="1">
      <alignment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167" fontId="3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6">
    <cellStyle name="Normal" xfId="0" builtinId="0"/>
    <cellStyle name="Normal 2 8" xfId="3"/>
    <cellStyle name="Porcentagem 11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4</v>
          </cell>
          <cell r="M10">
            <v>25374320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170267485</v>
          </cell>
          <cell r="O11">
            <v>30227068.640000001</v>
          </cell>
          <cell r="P11">
            <v>394839.55</v>
          </cell>
          <cell r="Q11">
            <v>389906.17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19290640</v>
          </cell>
          <cell r="O12">
            <v>956153.32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130915151.2</v>
          </cell>
          <cell r="O13">
            <v>130915151.2</v>
          </cell>
          <cell r="P13">
            <v>130915151.2</v>
          </cell>
          <cell r="Q13">
            <v>111891645.73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203592</v>
          </cell>
          <cell r="O14">
            <v>11976</v>
          </cell>
          <cell r="P14">
            <v>6561.64</v>
          </cell>
          <cell r="Q14">
            <v>6561.64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219Z</v>
          </cell>
          <cell r="H15" t="str">
            <v>CONSERVACAO E RECUPERACAO DE ATIVOS DE INFRAESTRUTURA DA UNI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17808535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3000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68943102</v>
          </cell>
          <cell r="O17">
            <v>31970046.960000001</v>
          </cell>
          <cell r="P17">
            <v>619693.72</v>
          </cell>
          <cell r="Q17">
            <v>619693.72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70279245.549999997</v>
          </cell>
          <cell r="O18">
            <v>69869616.549999997</v>
          </cell>
          <cell r="P18">
            <v>5916770.1100000003</v>
          </cell>
          <cell r="Q18">
            <v>5916770.1100000003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17207669.960000001</v>
          </cell>
          <cell r="O19">
            <v>17207669.960000001</v>
          </cell>
          <cell r="P19">
            <v>17207669.960000001</v>
          </cell>
          <cell r="Q19">
            <v>17207669.960000001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36580326.899999999</v>
          </cell>
          <cell r="O20">
            <v>36580326.899999999</v>
          </cell>
          <cell r="P20">
            <v>36580326.899999999</v>
          </cell>
          <cell r="Q20">
            <v>31946748.969999999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- LEI N. 12.618, DE 2012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125475.38</v>
          </cell>
          <cell r="O21">
            <v>125475.38</v>
          </cell>
          <cell r="P21">
            <v>125475.38</v>
          </cell>
          <cell r="Q21">
            <v>125475.38</v>
          </cell>
        </row>
        <row r="22">
          <cell r="A22" t="str">
            <v>63101</v>
          </cell>
          <cell r="B22" t="str">
            <v>ADVOCACIA-GERAL DA UNIAO - AGU</v>
          </cell>
          <cell r="C22" t="str">
            <v>03</v>
          </cell>
          <cell r="D22" t="str">
            <v>092</v>
          </cell>
          <cell r="E22" t="str">
            <v>4105</v>
          </cell>
          <cell r="F22" t="str">
            <v>***********</v>
          </cell>
          <cell r="G22" t="str">
            <v>2674</v>
          </cell>
          <cell r="H22" t="str">
            <v>REPRESENTACAO JUDICIAL E EXTRAJUDICIAL DA UNIAO E SUAS AUTAR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N22">
            <v>8573.64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45292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s="10" customFormat="1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s="10" customFormat="1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s="10" customFormat="1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s="10" customFormat="1" ht="28.5" customHeight="1" x14ac:dyDescent="0.2">
      <c r="A10" s="41" t="str">
        <f>+'[1]Access-Jan'!A10</f>
        <v>12101</v>
      </c>
      <c r="B10" s="42" t="str">
        <f>+'[1]Access-Jan'!B10</f>
        <v>JUSTICA FEDERAL DE PRIMEIRO GRAU</v>
      </c>
      <c r="C10" s="43" t="str">
        <f>CONCATENATE('[1]Access-Jan'!C10,".",'[1]Access-Jan'!D10)</f>
        <v>02.061</v>
      </c>
      <c r="D10" s="43" t="str">
        <f>CONCATENATE('[1]Access-Jan'!E10,".",'[1]Access-Jan'!G10)</f>
        <v>0033.4257</v>
      </c>
      <c r="E10" s="42" t="str">
        <f>+'[1]Access-Jan'!F10</f>
        <v>PROGRAMA DE GESTAO E MANUTENCAO DO PODER JUDICIARIO</v>
      </c>
      <c r="F10" s="44" t="str">
        <f>+'[1]Access-Jan'!H10</f>
        <v>JULGAMENTO DE CAUSAS NA JUSTICA FEDERAL</v>
      </c>
      <c r="G10" s="41" t="str">
        <f>IF('[1]Access-Jan'!I10="1","F","S")</f>
        <v>F</v>
      </c>
      <c r="H10" s="41" t="str">
        <f>+'[1]Access-Jan'!J10</f>
        <v>1000</v>
      </c>
      <c r="I10" s="45" t="str">
        <f>+'[1]Access-Jan'!K10</f>
        <v>RECURSOS LIVRES DA UNIAO</v>
      </c>
      <c r="J10" s="41" t="str">
        <f>+'[1]Access-Jan'!L10</f>
        <v>4</v>
      </c>
      <c r="K10" s="46"/>
      <c r="L10" s="47"/>
      <c r="M10" s="47"/>
      <c r="N10" s="48">
        <f>K10+L10-M10</f>
        <v>0</v>
      </c>
      <c r="O10" s="46">
        <v>0</v>
      </c>
      <c r="P10" s="49">
        <f>'[1]Access-Jan'!M10</f>
        <v>25374320</v>
      </c>
      <c r="Q10" s="49">
        <f>'[1]Access-Jan'!N10</f>
        <v>0</v>
      </c>
      <c r="R10" s="49">
        <f>N10-O10+P10+Q10</f>
        <v>25374320</v>
      </c>
      <c r="S10" s="49">
        <f>'[1]Access-Jan'!O10</f>
        <v>0</v>
      </c>
      <c r="T10" s="50">
        <f>IF(R10&gt;0,S10/R10,0)</f>
        <v>0</v>
      </c>
      <c r="U10" s="49">
        <f>'[1]Access-Jan'!P10</f>
        <v>0</v>
      </c>
      <c r="V10" s="50">
        <f>IF(R10&gt;0,U10/R10,0)</f>
        <v>0</v>
      </c>
      <c r="W10" s="49">
        <f>'[1]Access-Jan'!Q10</f>
        <v>0</v>
      </c>
      <c r="X10" s="50">
        <f>IF(R10&gt;0,W10/R10,0)</f>
        <v>0</v>
      </c>
    </row>
    <row r="11" spans="1:24" s="10" customFormat="1" ht="28.5" customHeight="1" x14ac:dyDescent="0.2">
      <c r="A11" s="51" t="str">
        <f>+'[1]Access-Jan'!A11</f>
        <v>12101</v>
      </c>
      <c r="B11" s="52" t="str">
        <f>+'[1]Access-Jan'!B11</f>
        <v>JUSTICA FEDERAL DE PRIMEIRO GRAU</v>
      </c>
      <c r="C11" s="51" t="str">
        <f>CONCATENATE('[1]Access-Jan'!C11,".",'[1]Access-Jan'!D11)</f>
        <v>02.061</v>
      </c>
      <c r="D11" s="51" t="str">
        <f>CONCATENATE('[1]Access-Jan'!E11,".",'[1]Access-Jan'!G11)</f>
        <v>0033.4257</v>
      </c>
      <c r="E11" s="52" t="str">
        <f>+'[1]Access-Jan'!F11</f>
        <v>PROGRAMA DE GESTAO E MANUTENCAO DO PODER JUDICIARIO</v>
      </c>
      <c r="F11" s="53" t="str">
        <f>+'[1]Access-Jan'!H11</f>
        <v>JULGAMENTO DE CAUSAS NA JUSTICA FEDERAL</v>
      </c>
      <c r="G11" s="51" t="str">
        <f>IF('[1]Access-Jan'!I11="1","F","S")</f>
        <v>F</v>
      </c>
      <c r="H11" s="51" t="str">
        <f>+'[1]Access-Jan'!J11</f>
        <v>1000</v>
      </c>
      <c r="I11" s="52" t="str">
        <f>+'[1]Access-Jan'!K11</f>
        <v>RECURSOS LIVRES DA UNIAO</v>
      </c>
      <c r="J11" s="51" t="str">
        <f>+'[1]Access-Jan'!L11</f>
        <v>3</v>
      </c>
      <c r="K11" s="54"/>
      <c r="L11" s="54"/>
      <c r="M11" s="54"/>
      <c r="N11" s="55">
        <f t="shared" ref="N11:N22" si="0">K11+L11-M11</f>
        <v>0</v>
      </c>
      <c r="O11" s="54">
        <v>0</v>
      </c>
      <c r="P11" s="56">
        <f>'[1]Access-Jan'!M11</f>
        <v>170267485</v>
      </c>
      <c r="Q11" s="56">
        <f>'[1]Access-Jan'!N11</f>
        <v>0</v>
      </c>
      <c r="R11" s="56">
        <f t="shared" ref="R11:R22" si="1">N11-O11+P11+Q11</f>
        <v>170267485</v>
      </c>
      <c r="S11" s="56">
        <f>'[1]Access-Jan'!O11</f>
        <v>30227068.640000001</v>
      </c>
      <c r="T11" s="57">
        <f t="shared" ref="T11:T23" si="2">IF(R11&gt;0,S11/R11,0)</f>
        <v>0.17752695789216597</v>
      </c>
      <c r="U11" s="56">
        <f>'[1]Access-Jan'!P11</f>
        <v>394839.55</v>
      </c>
      <c r="V11" s="57">
        <f t="shared" ref="V11:V23" si="3">IF(R11&gt;0,U11/R11,0)</f>
        <v>2.318936877466652E-3</v>
      </c>
      <c r="W11" s="56">
        <f>'[1]Access-Jan'!Q11</f>
        <v>389906.17</v>
      </c>
      <c r="X11" s="57">
        <f t="shared" ref="X11:X23" si="4">IF(R11&gt;0,W11/R11,0)</f>
        <v>2.2899625844593876E-3</v>
      </c>
    </row>
    <row r="12" spans="1:24" s="10" customFormat="1" ht="28.5" customHeight="1" x14ac:dyDescent="0.2">
      <c r="A12" s="51" t="str">
        <f>+'[1]Access-Jan'!A12</f>
        <v>12101</v>
      </c>
      <c r="B12" s="52" t="str">
        <f>+'[1]Access-Jan'!B12</f>
        <v>JUSTICA FEDERAL DE PRIMEIRO GRAU</v>
      </c>
      <c r="C12" s="51" t="str">
        <f>CONCATENATE('[1]Access-Jan'!C12,".",'[1]Access-Jan'!D12)</f>
        <v>02.061</v>
      </c>
      <c r="D12" s="51" t="str">
        <f>CONCATENATE('[1]Access-Jan'!E12,".",'[1]Access-Jan'!G12)</f>
        <v>0033.4257</v>
      </c>
      <c r="E12" s="52" t="str">
        <f>+'[1]Access-Jan'!F12</f>
        <v>PROGRAMA DE GESTAO E MANUTENCAO DO PODER JUDICIARIO</v>
      </c>
      <c r="F12" s="52" t="str">
        <f>+'[1]Access-Jan'!H12</f>
        <v>JULGAMENTO DE CAUSAS NA JUSTICA FEDERAL</v>
      </c>
      <c r="G12" s="51" t="str">
        <f>IF('[1]Access-Jan'!I12="1","F","S")</f>
        <v>F</v>
      </c>
      <c r="H12" s="51" t="str">
        <f>+'[1]Access-Jan'!J12</f>
        <v>1027</v>
      </c>
      <c r="I12" s="52" t="str">
        <f>+'[1]Access-Jan'!K12</f>
        <v>SERV.AFETOS AS ATIVID.ESPECIFICAS DA JUSTICA</v>
      </c>
      <c r="J12" s="51" t="str">
        <f>+'[1]Access-Jan'!L12</f>
        <v>3</v>
      </c>
      <c r="K12" s="56"/>
      <c r="L12" s="56"/>
      <c r="M12" s="56"/>
      <c r="N12" s="54">
        <f t="shared" si="0"/>
        <v>0</v>
      </c>
      <c r="O12" s="56">
        <v>0</v>
      </c>
      <c r="P12" s="56">
        <f>'[1]Access-Jan'!M12</f>
        <v>19290640</v>
      </c>
      <c r="Q12" s="56">
        <f>'[1]Access-Jan'!N12</f>
        <v>0</v>
      </c>
      <c r="R12" s="56">
        <f t="shared" si="1"/>
        <v>19290640</v>
      </c>
      <c r="S12" s="56">
        <f>'[1]Access-Jan'!O12</f>
        <v>956153.32</v>
      </c>
      <c r="T12" s="57">
        <f t="shared" si="2"/>
        <v>4.9565660859359768E-2</v>
      </c>
      <c r="U12" s="56">
        <f>'[1]Access-Jan'!P12</f>
        <v>0</v>
      </c>
      <c r="V12" s="57">
        <f t="shared" si="3"/>
        <v>0</v>
      </c>
      <c r="W12" s="56">
        <f>'[1]Access-Jan'!Q12</f>
        <v>0</v>
      </c>
      <c r="X12" s="57">
        <f t="shared" si="4"/>
        <v>0</v>
      </c>
    </row>
    <row r="13" spans="1:24" s="10" customFormat="1" ht="28.5" customHeight="1" x14ac:dyDescent="0.2">
      <c r="A13" s="51" t="str">
        <f>+'[1]Access-Jan'!A13</f>
        <v>12101</v>
      </c>
      <c r="B13" s="52" t="str">
        <f>+'[1]Access-Jan'!B13</f>
        <v>JUSTICA FEDERAL DE PRIMEIRO GRAU</v>
      </c>
      <c r="C13" s="51" t="str">
        <f>CONCATENATE('[1]Access-Jan'!C13,".",'[1]Access-Jan'!D13)</f>
        <v>02.122</v>
      </c>
      <c r="D13" s="51" t="str">
        <f>CONCATENATE('[1]Access-Jan'!E13,".",'[1]Access-Jan'!G13)</f>
        <v>0033.20TP</v>
      </c>
      <c r="E13" s="52" t="str">
        <f>+'[1]Access-Jan'!F13</f>
        <v>PROGRAMA DE GESTAO E MANUTENCAO DO PODER JUDICIARIO</v>
      </c>
      <c r="F13" s="52" t="str">
        <f>+'[1]Access-Jan'!H13</f>
        <v>ATIVOS CIVIS DA UNIAO</v>
      </c>
      <c r="G13" s="51" t="str">
        <f>IF('[1]Access-Jan'!I13="1","F","S")</f>
        <v>F</v>
      </c>
      <c r="H13" s="51" t="str">
        <f>+'[1]Access-Jan'!J13</f>
        <v>1000</v>
      </c>
      <c r="I13" s="52" t="str">
        <f>+'[1]Access-Jan'!K13</f>
        <v>RECURSOS LIVRES DA UNIAO</v>
      </c>
      <c r="J13" s="51" t="str">
        <f>+'[1]Access-Jan'!L13</f>
        <v>1</v>
      </c>
      <c r="K13" s="56"/>
      <c r="L13" s="56"/>
      <c r="M13" s="56"/>
      <c r="N13" s="54">
        <f t="shared" si="0"/>
        <v>0</v>
      </c>
      <c r="O13" s="56">
        <v>0</v>
      </c>
      <c r="P13" s="56">
        <f>'[1]Access-Jan'!M13</f>
        <v>130915151.2</v>
      </c>
      <c r="Q13" s="56">
        <f>'[1]Access-Jan'!N13</f>
        <v>0</v>
      </c>
      <c r="R13" s="56">
        <f t="shared" si="1"/>
        <v>130915151.2</v>
      </c>
      <c r="S13" s="56">
        <f>'[1]Access-Jan'!O13</f>
        <v>130915151.2</v>
      </c>
      <c r="T13" s="57">
        <f t="shared" si="2"/>
        <v>1</v>
      </c>
      <c r="U13" s="56">
        <f>'[1]Access-Jan'!P13</f>
        <v>130915151.2</v>
      </c>
      <c r="V13" s="57">
        <f t="shared" si="3"/>
        <v>1</v>
      </c>
      <c r="W13" s="56">
        <f>'[1]Access-Jan'!Q13</f>
        <v>111891645.73</v>
      </c>
      <c r="X13" s="57">
        <f t="shared" si="4"/>
        <v>0.85468828248200501</v>
      </c>
    </row>
    <row r="14" spans="1:24" s="10" customFormat="1" ht="28.5" customHeight="1" x14ac:dyDescent="0.2">
      <c r="A14" s="51" t="str">
        <f>+'[1]Access-Jan'!A14</f>
        <v>12101</v>
      </c>
      <c r="B14" s="52" t="str">
        <f>+'[1]Access-Jan'!B14</f>
        <v>JUSTICA FEDERAL DE PRIMEIRO GRAU</v>
      </c>
      <c r="C14" s="51" t="str">
        <f>CONCATENATE('[1]Access-Jan'!C14,".",'[1]Access-Jan'!D14)</f>
        <v>02.122</v>
      </c>
      <c r="D14" s="51" t="str">
        <f>CONCATENATE('[1]Access-Jan'!E14,".",'[1]Access-Jan'!G14)</f>
        <v>0033.216H</v>
      </c>
      <c r="E14" s="52" t="str">
        <f>+'[1]Access-Jan'!F14</f>
        <v>PROGRAMA DE GESTAO E MANUTENCAO DO PODER JUDICIARIO</v>
      </c>
      <c r="F14" s="52" t="str">
        <f>+'[1]Access-Jan'!H14</f>
        <v>AJUDA DE CUSTO PARA MORADIA OU AUXILIO-MORADIA A AGENTES PUB</v>
      </c>
      <c r="G14" s="51" t="str">
        <f>IF('[1]Access-Jan'!I14="1","F","S")</f>
        <v>F</v>
      </c>
      <c r="H14" s="51" t="str">
        <f>+'[1]Access-Jan'!J14</f>
        <v>1000</v>
      </c>
      <c r="I14" s="52" t="str">
        <f>+'[1]Access-Jan'!K14</f>
        <v>RECURSOS LIVRES DA UNIAO</v>
      </c>
      <c r="J14" s="51" t="str">
        <f>+'[1]Access-Jan'!L14</f>
        <v>3</v>
      </c>
      <c r="K14" s="56"/>
      <c r="L14" s="56"/>
      <c r="M14" s="56"/>
      <c r="N14" s="54">
        <f t="shared" si="0"/>
        <v>0</v>
      </c>
      <c r="O14" s="56">
        <v>0</v>
      </c>
      <c r="P14" s="56">
        <f>'[1]Access-Jan'!M14</f>
        <v>203592</v>
      </c>
      <c r="Q14" s="56">
        <f>'[1]Access-Jan'!N14</f>
        <v>0</v>
      </c>
      <c r="R14" s="56">
        <f t="shared" si="1"/>
        <v>203592</v>
      </c>
      <c r="S14" s="56">
        <f>'[1]Access-Jan'!O14</f>
        <v>11976</v>
      </c>
      <c r="T14" s="57">
        <f t="shared" si="2"/>
        <v>5.8823529411764705E-2</v>
      </c>
      <c r="U14" s="56">
        <f>'[1]Access-Jan'!P14</f>
        <v>6561.64</v>
      </c>
      <c r="V14" s="57">
        <f t="shared" si="3"/>
        <v>3.2229360682148614E-2</v>
      </c>
      <c r="W14" s="56">
        <f>'[1]Access-Jan'!Q14</f>
        <v>6561.64</v>
      </c>
      <c r="X14" s="57">
        <f t="shared" si="4"/>
        <v>3.2229360682148614E-2</v>
      </c>
    </row>
    <row r="15" spans="1:24" s="10" customFormat="1" ht="28.5" customHeight="1" x14ac:dyDescent="0.2">
      <c r="A15" s="51" t="str">
        <f>+'[1]Access-Jan'!A15</f>
        <v>12101</v>
      </c>
      <c r="B15" s="52" t="str">
        <f>+'[1]Access-Jan'!B15</f>
        <v>JUSTICA FEDERAL DE PRIMEIRO GRAU</v>
      </c>
      <c r="C15" s="51" t="str">
        <f>CONCATENATE('[1]Access-Jan'!C15,".",'[1]Access-Jan'!D15)</f>
        <v>02.122</v>
      </c>
      <c r="D15" s="51" t="str">
        <f>CONCATENATE('[1]Access-Jan'!E15,".",'[1]Access-Jan'!G15)</f>
        <v>0033.219Z</v>
      </c>
      <c r="E15" s="52" t="str">
        <f>+'[1]Access-Jan'!F15</f>
        <v>PROGRAMA DE GESTAO E MANUTENCAO DO PODER JUDICIARIO</v>
      </c>
      <c r="F15" s="52" t="str">
        <f>+'[1]Access-Jan'!H15</f>
        <v>CONSERVACAO E RECUPERACAO DE ATIVOS DE INFRAESTRUTURA DA UNI</v>
      </c>
      <c r="G15" s="51" t="str">
        <f>IF('[1]Access-Jan'!I15="1","F","S")</f>
        <v>F</v>
      </c>
      <c r="H15" s="51" t="str">
        <f>+'[1]Access-Jan'!J15</f>
        <v>1000</v>
      </c>
      <c r="I15" s="52" t="str">
        <f>+'[1]Access-Jan'!K15</f>
        <v>RECURSOS LIVRES DA UNIAO</v>
      </c>
      <c r="J15" s="51" t="str">
        <f>+'[1]Access-Jan'!L15</f>
        <v>4</v>
      </c>
      <c r="K15" s="54"/>
      <c r="L15" s="54"/>
      <c r="M15" s="54"/>
      <c r="N15" s="54">
        <f t="shared" si="0"/>
        <v>0</v>
      </c>
      <c r="O15" s="54">
        <v>0</v>
      </c>
      <c r="P15" s="56">
        <f>'[1]Access-Jan'!M15</f>
        <v>17808535</v>
      </c>
      <c r="Q15" s="56">
        <f>'[1]Access-Jan'!N15</f>
        <v>0</v>
      </c>
      <c r="R15" s="56">
        <f t="shared" si="1"/>
        <v>17808535</v>
      </c>
      <c r="S15" s="56">
        <f>'[1]Access-Jan'!O15</f>
        <v>0</v>
      </c>
      <c r="T15" s="57">
        <f t="shared" si="2"/>
        <v>0</v>
      </c>
      <c r="U15" s="56">
        <f>'[1]Access-Jan'!P15</f>
        <v>0</v>
      </c>
      <c r="V15" s="57">
        <f t="shared" si="3"/>
        <v>0</v>
      </c>
      <c r="W15" s="56">
        <f>'[1]Access-Jan'!Q15</f>
        <v>0</v>
      </c>
      <c r="X15" s="57">
        <f t="shared" si="4"/>
        <v>0</v>
      </c>
    </row>
    <row r="16" spans="1:24" s="10" customFormat="1" ht="28.5" customHeight="1" x14ac:dyDescent="0.2">
      <c r="A16" s="51" t="str">
        <f>+'[1]Access-Jan'!A16</f>
        <v>12101</v>
      </c>
      <c r="B16" s="52" t="str">
        <f>+'[1]Access-Jan'!B16</f>
        <v>JUSTICA FEDERAL DE PRIMEIRO GRAU</v>
      </c>
      <c r="C16" s="51" t="str">
        <f>CONCATENATE('[1]Access-Jan'!C16,".",'[1]Access-Jan'!D16)</f>
        <v>02.331</v>
      </c>
      <c r="D16" s="51" t="str">
        <f>CONCATENATE('[1]Access-Jan'!E16,".",'[1]Access-Jan'!G16)</f>
        <v>0033.2004</v>
      </c>
      <c r="E16" s="52" t="str">
        <f>+'[1]Access-Jan'!F16</f>
        <v>PROGRAMA DE GESTAO E MANUTENCAO DO PODER JUDICIARIO</v>
      </c>
      <c r="F16" s="52" t="str">
        <f>+'[1]Access-Jan'!H16</f>
        <v>ASSISTENCIA MEDICA E ODONTOLOGICA AOS SERVIDORES CIVIS, EMPR</v>
      </c>
      <c r="G16" s="51" t="str">
        <f>IF('[1]Access-Jan'!I16="1","F","S")</f>
        <v>F</v>
      </c>
      <c r="H16" s="51" t="str">
        <f>+'[1]Access-Jan'!J16</f>
        <v>1000</v>
      </c>
      <c r="I16" s="52" t="str">
        <f>+'[1]Access-Jan'!K16</f>
        <v>RECURSOS LIVRES DA UNIAO</v>
      </c>
      <c r="J16" s="51" t="str">
        <f>+'[1]Access-Jan'!L16</f>
        <v>4</v>
      </c>
      <c r="K16" s="56"/>
      <c r="L16" s="56"/>
      <c r="M16" s="56"/>
      <c r="N16" s="54">
        <f t="shared" si="0"/>
        <v>0</v>
      </c>
      <c r="O16" s="56">
        <v>0</v>
      </c>
      <c r="P16" s="56">
        <f>'[1]Access-Jan'!M16</f>
        <v>3000</v>
      </c>
      <c r="Q16" s="56">
        <f>'[1]Access-Jan'!N16</f>
        <v>0</v>
      </c>
      <c r="R16" s="56">
        <f t="shared" si="1"/>
        <v>3000</v>
      </c>
      <c r="S16" s="56">
        <f>'[1]Access-Jan'!O16</f>
        <v>0</v>
      </c>
      <c r="T16" s="57">
        <f t="shared" si="2"/>
        <v>0</v>
      </c>
      <c r="U16" s="56">
        <f>'[1]Access-Jan'!P16</f>
        <v>0</v>
      </c>
      <c r="V16" s="57">
        <f t="shared" si="3"/>
        <v>0</v>
      </c>
      <c r="W16" s="56">
        <f>'[1]Access-Jan'!Q16</f>
        <v>0</v>
      </c>
      <c r="X16" s="57">
        <f t="shared" si="4"/>
        <v>0</v>
      </c>
    </row>
    <row r="17" spans="1:24" s="10" customFormat="1" ht="28.5" customHeight="1" x14ac:dyDescent="0.2">
      <c r="A17" s="51" t="str">
        <f>+'[1]Access-Jan'!A17</f>
        <v>12101</v>
      </c>
      <c r="B17" s="52" t="str">
        <f>+'[1]Access-Jan'!B17</f>
        <v>JUSTICA FEDERAL DE PRIMEIRO GRAU</v>
      </c>
      <c r="C17" s="51" t="str">
        <f>CONCATENATE('[1]Access-Jan'!C17,".",'[1]Access-Jan'!D17)</f>
        <v>02.331</v>
      </c>
      <c r="D17" s="51" t="str">
        <f>CONCATENATE('[1]Access-Jan'!E17,".",'[1]Access-Jan'!G17)</f>
        <v>0033.2004</v>
      </c>
      <c r="E17" s="52" t="str">
        <f>+'[1]Access-Jan'!F17</f>
        <v>PROGRAMA DE GESTAO E MANUTENCAO DO PODER JUDICIARIO</v>
      </c>
      <c r="F17" s="52" t="str">
        <f>+'[1]Access-Jan'!H17</f>
        <v>ASSISTENCIA MEDICA E ODONTOLOGICA AOS SERVIDORES CIVIS, EMPR</v>
      </c>
      <c r="G17" s="51" t="str">
        <f>IF('[1]Access-Jan'!I17="1","F","S")</f>
        <v>F</v>
      </c>
      <c r="H17" s="51" t="str">
        <f>+'[1]Access-Jan'!J17</f>
        <v>1000</v>
      </c>
      <c r="I17" s="52" t="str">
        <f>+'[1]Access-Jan'!K17</f>
        <v>RECURSOS LIVRES DA UNIAO</v>
      </c>
      <c r="J17" s="51" t="str">
        <f>+'[1]Access-Jan'!L17</f>
        <v>3</v>
      </c>
      <c r="K17" s="56"/>
      <c r="L17" s="56"/>
      <c r="M17" s="56"/>
      <c r="N17" s="54">
        <f t="shared" si="0"/>
        <v>0</v>
      </c>
      <c r="O17" s="56">
        <v>0</v>
      </c>
      <c r="P17" s="56">
        <f>'[1]Access-Jan'!M17</f>
        <v>68943102</v>
      </c>
      <c r="Q17" s="56">
        <f>'[1]Access-Jan'!N17</f>
        <v>0</v>
      </c>
      <c r="R17" s="56">
        <f t="shared" si="1"/>
        <v>68943102</v>
      </c>
      <c r="S17" s="56">
        <f>'[1]Access-Jan'!O17</f>
        <v>31970046.960000001</v>
      </c>
      <c r="T17" s="57">
        <f t="shared" si="2"/>
        <v>0.46371639848755286</v>
      </c>
      <c r="U17" s="56">
        <f>'[1]Access-Jan'!P17</f>
        <v>619693.72</v>
      </c>
      <c r="V17" s="57">
        <f t="shared" si="3"/>
        <v>8.988480384883174E-3</v>
      </c>
      <c r="W17" s="56">
        <f>'[1]Access-Jan'!Q17</f>
        <v>619693.72</v>
      </c>
      <c r="X17" s="57">
        <f t="shared" si="4"/>
        <v>8.988480384883174E-3</v>
      </c>
    </row>
    <row r="18" spans="1:24" s="10" customFormat="1" ht="28.5" customHeight="1" x14ac:dyDescent="0.2">
      <c r="A18" s="51" t="str">
        <f>+'[1]Access-Jan'!A18</f>
        <v>12101</v>
      </c>
      <c r="B18" s="52" t="str">
        <f>+'[1]Access-Jan'!B18</f>
        <v>JUSTICA FEDERAL DE PRIMEIRO GRAU</v>
      </c>
      <c r="C18" s="51" t="str">
        <f>CONCATENATE('[1]Access-Jan'!C18,".",'[1]Access-Jan'!D18)</f>
        <v>02.331</v>
      </c>
      <c r="D18" s="51" t="str">
        <f>CONCATENATE('[1]Access-Jan'!E18,".",'[1]Access-Jan'!G18)</f>
        <v>0033.212B</v>
      </c>
      <c r="E18" s="52" t="str">
        <f>+'[1]Access-Jan'!F18</f>
        <v>PROGRAMA DE GESTAO E MANUTENCAO DO PODER JUDICIARIO</v>
      </c>
      <c r="F18" s="52" t="str">
        <f>+'[1]Access-Jan'!H18</f>
        <v>BENEFICIOS OBRIGATORIOS AOS SERVIDORES CIVIS, EMPREGADOS, MI</v>
      </c>
      <c r="G18" s="51" t="str">
        <f>IF('[1]Access-Jan'!I18="1","F","S")</f>
        <v>F</v>
      </c>
      <c r="H18" s="51" t="str">
        <f>+'[1]Access-Jan'!J18</f>
        <v>1000</v>
      </c>
      <c r="I18" s="52" t="str">
        <f>+'[1]Access-Jan'!K18</f>
        <v>RECURSOS LIVRES DA UNIAO</v>
      </c>
      <c r="J18" s="51" t="str">
        <f>+'[1]Access-Jan'!L18</f>
        <v>3</v>
      </c>
      <c r="K18" s="56"/>
      <c r="L18" s="56"/>
      <c r="M18" s="56"/>
      <c r="N18" s="54">
        <f t="shared" si="0"/>
        <v>0</v>
      </c>
      <c r="O18" s="56">
        <v>0</v>
      </c>
      <c r="P18" s="56">
        <f>'[1]Access-Jan'!M18</f>
        <v>70279245.549999997</v>
      </c>
      <c r="Q18" s="56">
        <f>'[1]Access-Jan'!N18</f>
        <v>0</v>
      </c>
      <c r="R18" s="56">
        <f t="shared" si="1"/>
        <v>70279245.549999997</v>
      </c>
      <c r="S18" s="56">
        <f>'[1]Access-Jan'!O18</f>
        <v>69869616.549999997</v>
      </c>
      <c r="T18" s="57">
        <f t="shared" si="2"/>
        <v>0.99417140868837917</v>
      </c>
      <c r="U18" s="56">
        <f>'[1]Access-Jan'!P18</f>
        <v>5916770.1100000003</v>
      </c>
      <c r="V18" s="57">
        <f t="shared" si="3"/>
        <v>8.4189436919759317E-2</v>
      </c>
      <c r="W18" s="56">
        <f>'[1]Access-Jan'!Q18</f>
        <v>5916770.1100000003</v>
      </c>
      <c r="X18" s="57">
        <f t="shared" si="4"/>
        <v>8.4189436919759317E-2</v>
      </c>
    </row>
    <row r="19" spans="1:24" s="10" customFormat="1" ht="28.5" customHeight="1" x14ac:dyDescent="0.2">
      <c r="A19" s="51" t="str">
        <f>+'[1]Access-Jan'!A19</f>
        <v>12101</v>
      </c>
      <c r="B19" s="52" t="str">
        <f>+'[1]Access-Jan'!B19</f>
        <v>JUSTICA FEDERAL DE PRIMEIRO GRAU</v>
      </c>
      <c r="C19" s="51" t="str">
        <f>CONCATENATE('[1]Access-Jan'!C19,".",'[1]Access-Jan'!D19)</f>
        <v>02.846</v>
      </c>
      <c r="D19" s="51" t="str">
        <f>CONCATENATE('[1]Access-Jan'!E19,".",'[1]Access-Jan'!G19)</f>
        <v>0033.09HB</v>
      </c>
      <c r="E19" s="52" t="str">
        <f>+'[1]Access-Jan'!F19</f>
        <v>PROGRAMA DE GESTAO E MANUTENCAO DO PODER JUDICIARIO</v>
      </c>
      <c r="F19" s="52" t="str">
        <f>+'[1]Access-Jan'!H19</f>
        <v>CONTRIBUICAO DA UNIAO, DE SUAS AUTARQUIAS E FUNDACOES PARA O</v>
      </c>
      <c r="G19" s="51" t="str">
        <f>IF('[1]Access-Jan'!I19="1","F","S")</f>
        <v>F</v>
      </c>
      <c r="H19" s="51" t="str">
        <f>+'[1]Access-Jan'!J19</f>
        <v>1000</v>
      </c>
      <c r="I19" s="52" t="str">
        <f>+'[1]Access-Jan'!K19</f>
        <v>RECURSOS LIVRES DA UNIAO</v>
      </c>
      <c r="J19" s="51" t="str">
        <f>+'[1]Access-Jan'!L19</f>
        <v>1</v>
      </c>
      <c r="K19" s="56"/>
      <c r="L19" s="56"/>
      <c r="M19" s="56"/>
      <c r="N19" s="54">
        <f t="shared" si="0"/>
        <v>0</v>
      </c>
      <c r="O19" s="56">
        <v>0</v>
      </c>
      <c r="P19" s="56">
        <f>'[1]Access-Jan'!M19</f>
        <v>17207669.960000001</v>
      </c>
      <c r="Q19" s="56">
        <f>'[1]Access-Jan'!N19</f>
        <v>0</v>
      </c>
      <c r="R19" s="56">
        <f t="shared" si="1"/>
        <v>17207669.960000001</v>
      </c>
      <c r="S19" s="56">
        <f>'[1]Access-Jan'!O19</f>
        <v>17207669.960000001</v>
      </c>
      <c r="T19" s="57">
        <f t="shared" si="2"/>
        <v>1</v>
      </c>
      <c r="U19" s="56">
        <f>'[1]Access-Jan'!P19</f>
        <v>17207669.960000001</v>
      </c>
      <c r="V19" s="57">
        <f t="shared" si="3"/>
        <v>1</v>
      </c>
      <c r="W19" s="56">
        <f>'[1]Access-Jan'!Q19</f>
        <v>17207669.960000001</v>
      </c>
      <c r="X19" s="57">
        <f t="shared" si="4"/>
        <v>1</v>
      </c>
    </row>
    <row r="20" spans="1:24" s="10" customFormat="1" ht="28.5" customHeight="1" x14ac:dyDescent="0.2">
      <c r="A20" s="51" t="str">
        <f>+'[1]Access-Jan'!A20</f>
        <v>12101</v>
      </c>
      <c r="B20" s="52" t="str">
        <f>+'[1]Access-Jan'!B20</f>
        <v>JUSTICA FEDERAL DE PRIMEIRO GRAU</v>
      </c>
      <c r="C20" s="51" t="str">
        <f>CONCATENATE('[1]Access-Jan'!C20,".",'[1]Access-Jan'!D20)</f>
        <v>09.272</v>
      </c>
      <c r="D20" s="51" t="str">
        <f>CONCATENATE('[1]Access-Jan'!E20,".",'[1]Access-Jan'!G20)</f>
        <v>0033.0181</v>
      </c>
      <c r="E20" s="52" t="str">
        <f>+'[1]Access-Jan'!F20</f>
        <v>PROGRAMA DE GESTAO E MANUTENCAO DO PODER JUDICIARIO</v>
      </c>
      <c r="F20" s="52" t="str">
        <f>+'[1]Access-Jan'!H20</f>
        <v>APOSENTADORIAS E PENSOES CIVIS DA UNIAO</v>
      </c>
      <c r="G20" s="51" t="str">
        <f>IF('[1]Access-Jan'!I20="1","F","S")</f>
        <v>S</v>
      </c>
      <c r="H20" s="51" t="str">
        <f>+'[1]Access-Jan'!J20</f>
        <v>1056</v>
      </c>
      <c r="I20" s="52" t="str">
        <f>+'[1]Access-Jan'!K20</f>
        <v>BENEFICIOS DO RPPS DA UNIAO</v>
      </c>
      <c r="J20" s="51" t="str">
        <f>+'[1]Access-Jan'!L20</f>
        <v>1</v>
      </c>
      <c r="K20" s="56"/>
      <c r="L20" s="56"/>
      <c r="M20" s="56"/>
      <c r="N20" s="54">
        <f t="shared" si="0"/>
        <v>0</v>
      </c>
      <c r="O20" s="56">
        <v>0</v>
      </c>
      <c r="P20" s="56">
        <f>'[1]Access-Jan'!M20</f>
        <v>36580326.899999999</v>
      </c>
      <c r="Q20" s="56">
        <f>'[1]Access-Jan'!N20</f>
        <v>0</v>
      </c>
      <c r="R20" s="56">
        <f t="shared" si="1"/>
        <v>36580326.899999999</v>
      </c>
      <c r="S20" s="56">
        <f>'[1]Access-Jan'!O20</f>
        <v>36580326.899999999</v>
      </c>
      <c r="T20" s="57">
        <f t="shared" si="2"/>
        <v>1</v>
      </c>
      <c r="U20" s="56">
        <f>'[1]Access-Jan'!P20</f>
        <v>36580326.899999999</v>
      </c>
      <c r="V20" s="57">
        <f t="shared" si="3"/>
        <v>1</v>
      </c>
      <c r="W20" s="56">
        <f>'[1]Access-Jan'!Q20</f>
        <v>31946748.969999999</v>
      </c>
      <c r="X20" s="57">
        <f t="shared" si="4"/>
        <v>0.87333142367297978</v>
      </c>
    </row>
    <row r="21" spans="1:24" s="10" customFormat="1" ht="28.5" customHeight="1" x14ac:dyDescent="0.2">
      <c r="A21" s="51" t="str">
        <f>+'[1]Access-Jan'!A21</f>
        <v>12101</v>
      </c>
      <c r="B21" s="52" t="str">
        <f>+'[1]Access-Jan'!B21</f>
        <v>JUSTICA FEDERAL DE PRIMEIRO GRAU</v>
      </c>
      <c r="C21" s="51" t="str">
        <f>CONCATENATE('[1]Access-Jan'!C21,".",'[1]Access-Jan'!D21)</f>
        <v>28.846</v>
      </c>
      <c r="D21" s="51" t="str">
        <f>CONCATENATE('[1]Access-Jan'!E21,".",'[1]Access-Jan'!G21)</f>
        <v>0909.00S6</v>
      </c>
      <c r="E21" s="52" t="str">
        <f>+'[1]Access-Jan'!F21</f>
        <v>OPERACOES ESPECIAIS: OUTROS ENCARGOS ESPECIAIS</v>
      </c>
      <c r="F21" s="52" t="str">
        <f>+'[1]Access-Jan'!H21</f>
        <v>BENEFICIO ESPECIAL - LEI N. 12.618, DE 2012</v>
      </c>
      <c r="G21" s="51" t="str">
        <f>IF('[1]Access-Jan'!I21="1","F","S")</f>
        <v>F</v>
      </c>
      <c r="H21" s="51" t="str">
        <f>+'[1]Access-Jan'!J21</f>
        <v>1000</v>
      </c>
      <c r="I21" s="52" t="str">
        <f>+'[1]Access-Jan'!K21</f>
        <v>RECURSOS LIVRES DA UNIAO</v>
      </c>
      <c r="J21" s="51" t="str">
        <f>+'[1]Access-Jan'!L21</f>
        <v>1</v>
      </c>
      <c r="K21" s="56"/>
      <c r="L21" s="56"/>
      <c r="M21" s="56"/>
      <c r="N21" s="54">
        <f t="shared" si="0"/>
        <v>0</v>
      </c>
      <c r="O21" s="56">
        <v>0</v>
      </c>
      <c r="P21" s="56">
        <f>'[1]Access-Jan'!M21</f>
        <v>125475.38</v>
      </c>
      <c r="Q21" s="56">
        <f>'[1]Access-Jan'!N21</f>
        <v>0</v>
      </c>
      <c r="R21" s="56">
        <f t="shared" si="1"/>
        <v>125475.38</v>
      </c>
      <c r="S21" s="56">
        <f>'[1]Access-Jan'!O21</f>
        <v>125475.38</v>
      </c>
      <c r="T21" s="57">
        <f t="shared" si="2"/>
        <v>1</v>
      </c>
      <c r="U21" s="56">
        <f>'[1]Access-Jan'!P21</f>
        <v>125475.38</v>
      </c>
      <c r="V21" s="57">
        <f t="shared" si="3"/>
        <v>1</v>
      </c>
      <c r="W21" s="56">
        <f>'[1]Access-Jan'!Q21</f>
        <v>125475.38</v>
      </c>
      <c r="X21" s="57">
        <f t="shared" si="4"/>
        <v>1</v>
      </c>
    </row>
    <row r="22" spans="1:24" s="10" customFormat="1" ht="28.5" customHeight="1" thickBot="1" x14ac:dyDescent="0.25">
      <c r="A22" s="51" t="str">
        <f>+'[1]Access-Jan'!A22</f>
        <v>63101</v>
      </c>
      <c r="B22" s="52" t="str">
        <f>+'[1]Access-Jan'!B22</f>
        <v>ADVOCACIA-GERAL DA UNIAO - AGU</v>
      </c>
      <c r="C22" s="51" t="str">
        <f>CONCATENATE('[1]Access-Jan'!C22,".",'[1]Access-Jan'!D22)</f>
        <v>03.092</v>
      </c>
      <c r="D22" s="51" t="str">
        <f>CONCATENATE('[1]Access-Jan'!E22,".",'[1]Access-Jan'!G22)</f>
        <v>4105.2674</v>
      </c>
      <c r="E22" s="52" t="str">
        <f>+'[1]Access-Jan'!F22</f>
        <v>***********</v>
      </c>
      <c r="F22" s="52" t="str">
        <f>+'[1]Access-Jan'!H22</f>
        <v>REPRESENTACAO JUDICIAL E EXTRAJUDICIAL DA UNIAO E SUAS AUTAR</v>
      </c>
      <c r="G22" s="51" t="str">
        <f>IF('[1]Access-Jan'!I22="1","F","S")</f>
        <v>F</v>
      </c>
      <c r="H22" s="51" t="str">
        <f>+'[1]Access-Jan'!J22</f>
        <v>1000</v>
      </c>
      <c r="I22" s="52" t="str">
        <f>+'[1]Access-Jan'!K22</f>
        <v>RECURSOS LIVRES DA UNIAO</v>
      </c>
      <c r="J22" s="51" t="str">
        <f>+'[1]Access-Jan'!L22</f>
        <v>3</v>
      </c>
      <c r="K22" s="56"/>
      <c r="L22" s="56"/>
      <c r="M22" s="56"/>
      <c r="N22" s="54">
        <f t="shared" si="0"/>
        <v>0</v>
      </c>
      <c r="O22" s="56">
        <v>0</v>
      </c>
      <c r="P22" s="56">
        <f>'[1]Access-Jan'!M22</f>
        <v>0</v>
      </c>
      <c r="Q22" s="56">
        <f>'[1]Access-Jan'!N22</f>
        <v>8573.64</v>
      </c>
      <c r="R22" s="56">
        <f t="shared" si="1"/>
        <v>8573.64</v>
      </c>
      <c r="S22" s="56">
        <f>'[1]Access-Jan'!O22</f>
        <v>0</v>
      </c>
      <c r="T22" s="57">
        <f t="shared" si="2"/>
        <v>0</v>
      </c>
      <c r="U22" s="56">
        <f>'[1]Access-Jan'!P22</f>
        <v>0</v>
      </c>
      <c r="V22" s="57">
        <f t="shared" si="3"/>
        <v>0</v>
      </c>
      <c r="W22" s="56">
        <f>'[1]Access-Jan'!Q22</f>
        <v>0</v>
      </c>
      <c r="X22" s="57">
        <f t="shared" si="4"/>
        <v>0</v>
      </c>
    </row>
    <row r="23" spans="1:24" s="10" customFormat="1" ht="28.5" customHeight="1" thickBot="1" x14ac:dyDescent="0.25">
      <c r="A23" s="18" t="s">
        <v>48</v>
      </c>
      <c r="B23" s="58"/>
      <c r="C23" s="58"/>
      <c r="D23" s="58"/>
      <c r="E23" s="58"/>
      <c r="F23" s="58"/>
      <c r="G23" s="58"/>
      <c r="H23" s="58"/>
      <c r="I23" s="58"/>
      <c r="J23" s="19"/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60">
        <f>SUM(P10:P22)</f>
        <v>556998542.99000001</v>
      </c>
      <c r="Q23" s="60">
        <f>SUM(Q10:Q22)</f>
        <v>8573.64</v>
      </c>
      <c r="R23" s="60">
        <f>SUM(R10:R22)</f>
        <v>557007116.63</v>
      </c>
      <c r="S23" s="60">
        <f>SUM(S10:S22)</f>
        <v>317863484.90999997</v>
      </c>
      <c r="T23" s="61">
        <f t="shared" si="2"/>
        <v>0.57066323826010534</v>
      </c>
      <c r="U23" s="60">
        <f>SUM(U10:U22)</f>
        <v>191766488.46000001</v>
      </c>
      <c r="V23" s="61">
        <f t="shared" si="3"/>
        <v>0.34428014065641405</v>
      </c>
      <c r="W23" s="60">
        <f>SUM(W10:W22)</f>
        <v>168104471.68000001</v>
      </c>
      <c r="X23" s="61">
        <f t="shared" si="4"/>
        <v>0.301799504281138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6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s="6" customFormat="1" ht="15.95" customHeight="1" x14ac:dyDescent="0.2"/>
    <row r="27" spans="1:24" ht="12.75" x14ac:dyDescent="0.2">
      <c r="N27" s="63"/>
      <c r="O27" s="63"/>
      <c r="P27" s="65"/>
      <c r="Q27" s="66"/>
      <c r="R27" s="67"/>
      <c r="S27" s="68"/>
      <c r="T27" s="68"/>
      <c r="U27" s="68"/>
      <c r="V27" s="68"/>
      <c r="W27" s="68"/>
      <c r="X27" s="6"/>
    </row>
    <row r="28" spans="1:24" ht="12.75" x14ac:dyDescent="0.2">
      <c r="N28" s="63"/>
      <c r="O28" s="68"/>
      <c r="P28" s="68"/>
      <c r="Q28" s="64"/>
      <c r="R28" s="69"/>
      <c r="S28" s="68"/>
      <c r="T28" s="68"/>
      <c r="U28" s="68"/>
      <c r="V28" s="68"/>
      <c r="W28" s="68"/>
      <c r="X28" s="6"/>
    </row>
    <row r="29" spans="1:24" ht="12.75" x14ac:dyDescent="0.2">
      <c r="N29" s="70"/>
      <c r="O29" s="10"/>
      <c r="P29" s="10"/>
      <c r="Q29" s="10"/>
      <c r="R29" s="71"/>
      <c r="S29" s="10"/>
      <c r="T29" s="10"/>
      <c r="U29" s="10"/>
      <c r="V29" s="10"/>
      <c r="W29" s="10"/>
      <c r="X29" s="6"/>
    </row>
    <row r="30" spans="1:24" ht="25.5" customHeight="1" x14ac:dyDescent="0.2">
      <c r="N30" s="72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5.5" customHeight="1" x14ac:dyDescent="0.2">
      <c r="N31" s="73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2024-02-19T18:24:14Z</dcterms:created>
  <dcterms:modified xsi:type="dcterms:W3CDTF">2024-02-19T18:25:19Z</dcterms:modified>
</cp:coreProperties>
</file>