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I\090017\"/>
    </mc:Choice>
  </mc:AlternateContent>
  <bookViews>
    <workbookView xWindow="0" yWindow="0" windowWidth="28800" windowHeight="13590"/>
  </bookViews>
  <sheets>
    <sheet name="Abr" sheetId="1" r:id="rId1"/>
  </sheets>
  <externalReferences>
    <externalReference r:id="rId2"/>
  </externalReferences>
  <definedNames>
    <definedName name="_xlnm.Print_Area" localSheetId="0">Abr!$A$1:$X$28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U26" i="1" s="1"/>
  <c r="S10" i="1"/>
  <c r="Q10" i="1"/>
  <c r="Q26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26" i="1" l="1"/>
  <c r="S26" i="1"/>
  <c r="R11" i="1"/>
  <c r="V11" i="1" s="1"/>
  <c r="R14" i="1"/>
  <c r="R17" i="1"/>
  <c r="R20" i="1"/>
  <c r="R23" i="1"/>
  <c r="X23" i="1" s="1"/>
  <c r="V23" i="1"/>
  <c r="T23" i="1"/>
  <c r="X11" i="1"/>
  <c r="T21" i="1"/>
  <c r="V21" i="1"/>
  <c r="X21" i="1"/>
  <c r="X24" i="1"/>
  <c r="T24" i="1"/>
  <c r="V24" i="1"/>
  <c r="X17" i="1"/>
  <c r="V17" i="1"/>
  <c r="T17" i="1"/>
  <c r="X18" i="1"/>
  <c r="V18" i="1"/>
  <c r="T18" i="1"/>
  <c r="X14" i="1"/>
  <c r="V14" i="1"/>
  <c r="T14" i="1"/>
  <c r="V15" i="1"/>
  <c r="T15" i="1"/>
  <c r="X15" i="1"/>
  <c r="X20" i="1"/>
  <c r="T20" i="1"/>
  <c r="V20" i="1"/>
  <c r="T10" i="1"/>
  <c r="X10" i="1"/>
  <c r="V10" i="1"/>
  <c r="T16" i="1"/>
  <c r="X16" i="1"/>
  <c r="V16" i="1"/>
  <c r="T19" i="1"/>
  <c r="X19" i="1"/>
  <c r="V19" i="1"/>
  <c r="T22" i="1"/>
  <c r="X22" i="1"/>
  <c r="V22" i="1"/>
  <c r="X12" i="1"/>
  <c r="T12" i="1"/>
  <c r="V12" i="1"/>
  <c r="T13" i="1"/>
  <c r="X13" i="1"/>
  <c r="V13" i="1"/>
  <c r="T25" i="1"/>
  <c r="X25" i="1"/>
  <c r="V25" i="1"/>
  <c r="T11" i="1" l="1"/>
  <c r="R26" i="1"/>
  <c r="T26" i="1"/>
  <c r="X26" i="1"/>
  <c r="V26" i="1"/>
</calcChain>
</file>

<file path=xl/comments1.xml><?xml version="1.0" encoding="utf-8"?>
<comments xmlns="http://schemas.openxmlformats.org/spreadsheetml/2006/main">
  <authors>
    <author>LILIAN HATSUE YOSHIZAWA</author>
  </authors>
  <commentList>
    <comment ref="P36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  <comment ref="R36" authorId="0" shapeId="0">
      <text>
        <r>
          <rPr>
            <sz val="10"/>
            <color indexed="81"/>
            <rFont val="Segoe UI"/>
            <family val="2"/>
          </rPr>
          <t>=provisão recebida + destaque recebido. "Descentralização Líquida" considera ambos.</t>
        </r>
      </text>
    </comment>
  </commentList>
</comments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<sst xmlns="http://schemas.openxmlformats.org/spreadsheetml/2006/main" count="55" uniqueCount="51">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</sst>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  <font>
      <sz val="10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0" fontId="2" fillId="0" borderId="0" xfId="2" quotePrefix="1" applyFont="1" applyBorder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6" fillId="0" borderId="0" xfId="2" quotePrefix="1" applyFont="1" applyBorder="1" applyAlignment="1">
      <alignment horizontal="center" vertical="center" wrapText="1"/>
    </xf>
    <xf numFmtId="0" fontId="2" fillId="0" borderId="0" xfId="2" quotePrefix="1" applyFont="1" applyBorder="1" applyAlignment="1">
      <alignment horizontal="center" vertical="center"/>
    </xf>
    <xf numFmtId="4" fontId="2" fillId="0" borderId="0" xfId="2" applyNumberFormat="1" applyFont="1" applyBorder="1" applyAlignment="1">
      <alignment vertical="center"/>
    </xf>
    <xf numFmtId="40" fontId="3" fillId="0" borderId="0" xfId="2" applyNumberFormat="1" applyFont="1" applyBorder="1"/>
    <xf numFmtId="167" fontId="2" fillId="0" borderId="0" xfId="2" applyNumberFormat="1" applyFont="1" applyBorder="1" applyAlignment="1">
      <alignment vertical="center"/>
    </xf>
    <xf numFmtId="167" fontId="2" fillId="0" borderId="0" xfId="2" applyNumberFormat="1" applyFont="1" applyBorder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0" fontId="2" fillId="0" borderId="0" xfId="2" quotePrefix="1" applyFont="1" applyBorder="1" applyAlignment="1">
      <alignment horizontal="right" vertical="center"/>
    </xf>
    <xf numFmtId="4" fontId="2" fillId="0" borderId="0" xfId="1" applyNumberFormat="1" applyFont="1" applyBorder="1" applyAlignment="1">
      <alignment vertical="center"/>
    </xf>
    <xf numFmtId="4" fontId="7" fillId="0" borderId="0" xfId="1" applyNumberFormat="1" applyFont="1" applyBorder="1" applyAlignment="1">
      <alignment vertical="center"/>
    </xf>
    <xf numFmtId="4" fontId="7" fillId="0" borderId="0" xfId="2" applyNumberFormat="1" applyFont="1" applyBorder="1" applyAlignment="1">
      <alignment vertical="center"/>
    </xf>
    <xf numFmtId="4" fontId="8" fillId="0" borderId="0" xfId="2" quotePrefix="1" applyNumberFormat="1" applyFont="1" applyBorder="1" applyAlignment="1">
      <alignment vertical="center"/>
    </xf>
    <xf numFmtId="167" fontId="7" fillId="0" borderId="0" xfId="2" applyNumberFormat="1" applyFont="1" applyBorder="1" applyAlignment="1">
      <alignment vertical="center"/>
    </xf>
    <xf numFmtId="43" fontId="8" fillId="0" borderId="0" xfId="1" quotePrefix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Border="1"/>
    <xf numFmtId="0" fontId="2" fillId="0" borderId="0" xfId="2" applyFont="1" applyBorder="1" applyAlignment="1">
      <alignment horizontal="right"/>
    </xf>
    <xf numFmtId="167" fontId="2" fillId="0" borderId="0" xfId="2" applyNumberFormat="1" applyFont="1" applyBorder="1"/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br"/>
      <sheetName val="Access-Mar"/>
      <sheetName val="Access-Abr"/>
      <sheetName val="Access-Fe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1443645</v>
          </cell>
          <cell r="O10">
            <v>1418452.14</v>
          </cell>
          <cell r="P10">
            <v>1418208.44</v>
          </cell>
          <cell r="Q10">
            <v>1299980.47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19031474</v>
          </cell>
          <cell r="O11">
            <v>6375133.9000000004</v>
          </cell>
          <cell r="P11">
            <v>28460</v>
          </cell>
          <cell r="Q11">
            <v>28460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170267485</v>
          </cell>
          <cell r="O12">
            <v>133677650.73</v>
          </cell>
          <cell r="P12">
            <v>32133809.359999999</v>
          </cell>
          <cell r="Q12">
            <v>25724265.550000001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18624539.039999999</v>
          </cell>
          <cell r="O13">
            <v>15543508.890000001</v>
          </cell>
          <cell r="P13">
            <v>2212414.62</v>
          </cell>
          <cell r="Q13">
            <v>2104607.7200000002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434676290.22000003</v>
          </cell>
          <cell r="O14">
            <v>434676290.22000003</v>
          </cell>
          <cell r="P14">
            <v>434319404.69</v>
          </cell>
          <cell r="Q14">
            <v>413371042.38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203592</v>
          </cell>
          <cell r="O15">
            <v>143712</v>
          </cell>
          <cell r="P15">
            <v>26246.560000000001</v>
          </cell>
          <cell r="Q15">
            <v>26246.560000000001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18780082</v>
          </cell>
          <cell r="O16">
            <v>5648.54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3000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90553591</v>
          </cell>
          <cell r="O18">
            <v>72170046.959999993</v>
          </cell>
          <cell r="P18">
            <v>18255568.440000001</v>
          </cell>
          <cell r="Q18">
            <v>15722618.390000001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70331075.700000003</v>
          </cell>
          <cell r="O19">
            <v>69921446.700000003</v>
          </cell>
          <cell r="P19">
            <v>27481557.34</v>
          </cell>
          <cell r="Q19">
            <v>27481557.34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73015387.239999995</v>
          </cell>
          <cell r="O20">
            <v>73015387.239999995</v>
          </cell>
          <cell r="P20">
            <v>73015387.239999995</v>
          </cell>
          <cell r="Q20">
            <v>73015387.239999995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113865139.56</v>
          </cell>
          <cell r="O21">
            <v>113865139.56</v>
          </cell>
          <cell r="P21">
            <v>113865139.56</v>
          </cell>
          <cell r="Q21">
            <v>108844771.72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423802.5</v>
          </cell>
          <cell r="O22">
            <v>423802.5</v>
          </cell>
          <cell r="P22">
            <v>423802.5</v>
          </cell>
          <cell r="Q22">
            <v>423802.5</v>
          </cell>
        </row>
        <row r="23">
          <cell r="A23" t="str">
            <v>14102</v>
          </cell>
          <cell r="B23" t="str">
            <v>TRIBUNAL REGIONAL ELEITORAL DO ACRE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20GP</v>
          </cell>
          <cell r="H23" t="str">
            <v>JULGAMENTO DE CAUSAS E GESTAO ADMINISTRATIVA NA JUSTICA ELEI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N23">
            <v>10724.6</v>
          </cell>
          <cell r="O23">
            <v>10724.6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15383035</v>
          </cell>
          <cell r="O24">
            <v>15369297.710000001</v>
          </cell>
          <cell r="P24">
            <v>15360794.380000001</v>
          </cell>
          <cell r="Q24">
            <v>13779492.57</v>
          </cell>
        </row>
        <row r="25">
          <cell r="A25" t="str">
            <v>63101</v>
          </cell>
          <cell r="B25" t="str">
            <v>ADVOCACIA-GERAL DA UNIAO - AGU</v>
          </cell>
          <cell r="C25" t="str">
            <v>03</v>
          </cell>
          <cell r="D25" t="str">
            <v>092</v>
          </cell>
          <cell r="E25" t="str">
            <v>4105</v>
          </cell>
          <cell r="F25" t="str">
            <v>***********</v>
          </cell>
          <cell r="G25" t="str">
            <v>2674</v>
          </cell>
          <cell r="H25" t="str">
            <v>REPRESENTACAO JUDICIAL E EXTRAJUDICIAL DA UNIAO E SUAS AUTAR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N25">
            <v>61518.02</v>
          </cell>
          <cell r="O25">
            <v>34260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zoomScale="80" zoomScaleNormal="85" zoomScaleSheetLayoutView="80" workbookViewId="0">
      <selection activeCell="A8" sqref="A8:B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45383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+'[1]Access-Abr'!A10</f>
        <v>12101</v>
      </c>
      <c r="B10" s="43" t="str">
        <f>+'[1]Access-Abr'!B10</f>
        <v>JUSTICA FEDERAL DE PRIMEIRO GRAU</v>
      </c>
      <c r="C10" s="44" t="str">
        <f>CONCATENATE('[1]Access-Abr'!C10,".",'[1]Access-Abr'!D10)</f>
        <v>02.061</v>
      </c>
      <c r="D10" s="44" t="str">
        <f>CONCATENATE('[1]Access-Abr'!E10,".",'[1]Access-Abr'!G10)</f>
        <v>0033.4224</v>
      </c>
      <c r="E10" s="43" t="str">
        <f>+'[1]Access-Abr'!F10</f>
        <v>PROGRAMA DE GESTAO E MANUTENCAO DO PODER JUDICIARIO</v>
      </c>
      <c r="F10" s="45" t="str">
        <f>+'[1]Access-Abr'!H10</f>
        <v>ASSISTENCIA JURIDICA A PESSOAS CARENTES</v>
      </c>
      <c r="G10" s="42" t="str">
        <f>IF('[1]Access-Abr'!I10="1","F","S")</f>
        <v>F</v>
      </c>
      <c r="H10" s="42" t="str">
        <f>+'[1]Access-Abr'!J10</f>
        <v>1000</v>
      </c>
      <c r="I10" s="46" t="str">
        <f>+'[1]Access-Abr'!K10</f>
        <v>RECURSOS LIVRES DA UNIAO</v>
      </c>
      <c r="J10" s="42" t="str">
        <f>+'[1]Access-Abr'!L10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'[1]Access-Abr'!M10</f>
        <v>1443645</v>
      </c>
      <c r="Q10" s="50">
        <f>'[1]Access-Abr'!N10</f>
        <v>0</v>
      </c>
      <c r="R10" s="50">
        <f>N10-O10+P10+Q10</f>
        <v>1443645</v>
      </c>
      <c r="S10" s="50">
        <f>'[1]Access-Abr'!O10</f>
        <v>1418452.14</v>
      </c>
      <c r="T10" s="51">
        <f>IF(R10&gt;0,S10/R10,0)</f>
        <v>0.98254913084587958</v>
      </c>
      <c r="U10" s="50">
        <f>'[1]Access-Abr'!P10</f>
        <v>1418208.44</v>
      </c>
      <c r="V10" s="51">
        <f>IF(R10&gt;0,U10/R10,0)</f>
        <v>0.98238032203207848</v>
      </c>
      <c r="W10" s="50">
        <f>'[1]Access-Abr'!Q10</f>
        <v>1299980.47</v>
      </c>
      <c r="X10" s="51">
        <f>IF(R10&gt;0,W10/R10,0)</f>
        <v>0.90048486296838903</v>
      </c>
    </row>
    <row r="11" spans="1:24" s="11" customFormat="1" ht="28.5" customHeight="1" x14ac:dyDescent="0.2">
      <c r="A11" s="52" t="str">
        <f>+'[1]Access-Abr'!A11</f>
        <v>12101</v>
      </c>
      <c r="B11" s="53" t="str">
        <f>+'[1]Access-Abr'!B11</f>
        <v>JUSTICA FEDERAL DE PRIMEIRO GRAU</v>
      </c>
      <c r="C11" s="52" t="str">
        <f>CONCATENATE('[1]Access-Abr'!C11,".",'[1]Access-Abr'!D11)</f>
        <v>02.061</v>
      </c>
      <c r="D11" s="52" t="str">
        <f>CONCATENATE('[1]Access-Abr'!E11,".",'[1]Access-Abr'!G11)</f>
        <v>0033.4257</v>
      </c>
      <c r="E11" s="53" t="str">
        <f>+'[1]Access-Abr'!F11</f>
        <v>PROGRAMA DE GESTAO E MANUTENCAO DO PODER JUDICIARIO</v>
      </c>
      <c r="F11" s="54" t="str">
        <f>+'[1]Access-Abr'!H11</f>
        <v>JULGAMENTO DE CAUSAS NA JUSTICA FEDERAL</v>
      </c>
      <c r="G11" s="52" t="str">
        <f>IF('[1]Access-Abr'!I11="1","F","S")</f>
        <v>F</v>
      </c>
      <c r="H11" s="52" t="str">
        <f>+'[1]Access-Abr'!J11</f>
        <v>1000</v>
      </c>
      <c r="I11" s="53" t="str">
        <f>+'[1]Access-Abr'!K11</f>
        <v>RECURSOS LIVRES DA UNIAO</v>
      </c>
      <c r="J11" s="52" t="str">
        <f>+'[1]Access-Abr'!L11</f>
        <v>4</v>
      </c>
      <c r="K11" s="55"/>
      <c r="L11" s="55"/>
      <c r="M11" s="55"/>
      <c r="N11" s="56">
        <f t="shared" ref="N11:N25" si="0">K11+L11-M11</f>
        <v>0</v>
      </c>
      <c r="O11" s="55">
        <v>0</v>
      </c>
      <c r="P11" s="57">
        <f>'[1]Access-Abr'!M11</f>
        <v>19031474</v>
      </c>
      <c r="Q11" s="57">
        <f>'[1]Access-Abr'!N11</f>
        <v>0</v>
      </c>
      <c r="R11" s="57">
        <f t="shared" ref="R11:R25" si="1">N11-O11+P11+Q11</f>
        <v>19031474</v>
      </c>
      <c r="S11" s="57">
        <f>'[1]Access-Abr'!O11</f>
        <v>6375133.9000000004</v>
      </c>
      <c r="T11" s="58">
        <f t="shared" ref="T11:T26" si="2">IF(R11&gt;0,S11/R11,0)</f>
        <v>0.33497846251950847</v>
      </c>
      <c r="U11" s="57">
        <f>'[1]Access-Abr'!P11</f>
        <v>28460</v>
      </c>
      <c r="V11" s="58">
        <f t="shared" ref="V11:V26" si="3">IF(R11&gt;0,U11/R11,0)</f>
        <v>1.4954175383367573E-3</v>
      </c>
      <c r="W11" s="57">
        <f>'[1]Access-Abr'!Q11</f>
        <v>28460</v>
      </c>
      <c r="X11" s="58">
        <f t="shared" ref="X11:X26" si="4">IF(R11&gt;0,W11/R11,0)</f>
        <v>1.4954175383367573E-3</v>
      </c>
    </row>
    <row r="12" spans="1:24" s="11" customFormat="1" ht="28.5" customHeight="1" x14ac:dyDescent="0.2">
      <c r="A12" s="52" t="str">
        <f>+'[1]Access-Abr'!A12</f>
        <v>12101</v>
      </c>
      <c r="B12" s="53" t="str">
        <f>+'[1]Access-Abr'!B12</f>
        <v>JUSTICA FEDERAL DE PRIMEIRO GRAU</v>
      </c>
      <c r="C12" s="52" t="str">
        <f>CONCATENATE('[1]Access-Abr'!C12,".",'[1]Access-Abr'!D12)</f>
        <v>02.061</v>
      </c>
      <c r="D12" s="52" t="str">
        <f>CONCATENATE('[1]Access-Abr'!E12,".",'[1]Access-Abr'!G12)</f>
        <v>0033.4257</v>
      </c>
      <c r="E12" s="53" t="str">
        <f>+'[1]Access-Abr'!F12</f>
        <v>PROGRAMA DE GESTAO E MANUTENCAO DO PODER JUDICIARIO</v>
      </c>
      <c r="F12" s="53" t="str">
        <f>+'[1]Access-Abr'!H12</f>
        <v>JULGAMENTO DE CAUSAS NA JUSTICA FEDERAL</v>
      </c>
      <c r="G12" s="52" t="str">
        <f>IF('[1]Access-Abr'!I12="1","F","S")</f>
        <v>F</v>
      </c>
      <c r="H12" s="52" t="str">
        <f>+'[1]Access-Abr'!J12</f>
        <v>1000</v>
      </c>
      <c r="I12" s="53" t="str">
        <f>+'[1]Access-Abr'!K12</f>
        <v>RECURSOS LIVRES DA UNIAO</v>
      </c>
      <c r="J12" s="52" t="str">
        <f>+'[1]Access-Abr'!L12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'[1]Access-Abr'!M12</f>
        <v>170267485</v>
      </c>
      <c r="Q12" s="57">
        <f>'[1]Access-Abr'!N12</f>
        <v>0</v>
      </c>
      <c r="R12" s="57">
        <f t="shared" si="1"/>
        <v>170267485</v>
      </c>
      <c r="S12" s="57">
        <f>'[1]Access-Abr'!O12</f>
        <v>133677650.73</v>
      </c>
      <c r="T12" s="58">
        <f t="shared" si="2"/>
        <v>0.78510380728299356</v>
      </c>
      <c r="U12" s="57">
        <f>'[1]Access-Abr'!P12</f>
        <v>32133809.359999999</v>
      </c>
      <c r="V12" s="58">
        <f t="shared" si="3"/>
        <v>0.18872545959083145</v>
      </c>
      <c r="W12" s="57">
        <f>'[1]Access-Abr'!Q12</f>
        <v>25724265.550000001</v>
      </c>
      <c r="X12" s="58">
        <f t="shared" si="4"/>
        <v>0.15108149127826725</v>
      </c>
    </row>
    <row r="13" spans="1:24" s="11" customFormat="1" ht="28.5" customHeight="1" x14ac:dyDescent="0.2">
      <c r="A13" s="52" t="str">
        <f>+'[1]Access-Abr'!A13</f>
        <v>12101</v>
      </c>
      <c r="B13" s="53" t="str">
        <f>+'[1]Access-Abr'!B13</f>
        <v>JUSTICA FEDERAL DE PRIMEIRO GRAU</v>
      </c>
      <c r="C13" s="52" t="str">
        <f>CONCATENATE('[1]Access-Abr'!C13,".",'[1]Access-Abr'!D13)</f>
        <v>02.061</v>
      </c>
      <c r="D13" s="52" t="str">
        <f>CONCATENATE('[1]Access-Abr'!E13,".",'[1]Access-Abr'!G13)</f>
        <v>0033.4257</v>
      </c>
      <c r="E13" s="53" t="str">
        <f>+'[1]Access-Abr'!F13</f>
        <v>PROGRAMA DE GESTAO E MANUTENCAO DO PODER JUDICIARIO</v>
      </c>
      <c r="F13" s="53" t="str">
        <f>+'[1]Access-Abr'!H13</f>
        <v>JULGAMENTO DE CAUSAS NA JUSTICA FEDERAL</v>
      </c>
      <c r="G13" s="52" t="str">
        <f>IF('[1]Access-Abr'!I13="1","F","S")</f>
        <v>F</v>
      </c>
      <c r="H13" s="52" t="str">
        <f>+'[1]Access-Abr'!J13</f>
        <v>1027</v>
      </c>
      <c r="I13" s="53" t="str">
        <f>+'[1]Access-Abr'!K13</f>
        <v>SERV.AFETOS AS ATIVID.ESPECIFICAS DA JUSTICA</v>
      </c>
      <c r="J13" s="52" t="str">
        <f>+'[1]Access-Abr'!L13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'[1]Access-Abr'!M13</f>
        <v>18624539.039999999</v>
      </c>
      <c r="Q13" s="57">
        <f>'[1]Access-Abr'!N13</f>
        <v>0</v>
      </c>
      <c r="R13" s="57">
        <f t="shared" si="1"/>
        <v>18624539.039999999</v>
      </c>
      <c r="S13" s="57">
        <f>'[1]Access-Abr'!O13</f>
        <v>15543508.890000001</v>
      </c>
      <c r="T13" s="58">
        <f t="shared" si="2"/>
        <v>0.83457146813766192</v>
      </c>
      <c r="U13" s="57">
        <f>'[1]Access-Abr'!P13</f>
        <v>2212414.62</v>
      </c>
      <c r="V13" s="58">
        <f t="shared" si="3"/>
        <v>0.11879030215182175</v>
      </c>
      <c r="W13" s="57">
        <f>'[1]Access-Abr'!Q13</f>
        <v>2104607.7200000002</v>
      </c>
      <c r="X13" s="58">
        <f t="shared" si="4"/>
        <v>0.1130018689579337</v>
      </c>
    </row>
    <row r="14" spans="1:24" s="11" customFormat="1" ht="28.5" customHeight="1" x14ac:dyDescent="0.2">
      <c r="A14" s="52" t="str">
        <f>+'[1]Access-Abr'!A14</f>
        <v>12101</v>
      </c>
      <c r="B14" s="53" t="str">
        <f>+'[1]Access-Abr'!B14</f>
        <v>JUSTICA FEDERAL DE PRIMEIRO GRAU</v>
      </c>
      <c r="C14" s="52" t="str">
        <f>CONCATENATE('[1]Access-Abr'!C14,".",'[1]Access-Abr'!D14)</f>
        <v>02.122</v>
      </c>
      <c r="D14" s="52" t="str">
        <f>CONCATENATE('[1]Access-Abr'!E14,".",'[1]Access-Abr'!G14)</f>
        <v>0033.20TP</v>
      </c>
      <c r="E14" s="53" t="str">
        <f>+'[1]Access-Abr'!F14</f>
        <v>PROGRAMA DE GESTAO E MANUTENCAO DO PODER JUDICIARIO</v>
      </c>
      <c r="F14" s="53" t="str">
        <f>+'[1]Access-Abr'!H14</f>
        <v>ATIVOS CIVIS DA UNIAO</v>
      </c>
      <c r="G14" s="52" t="str">
        <f>IF('[1]Access-Abr'!I14="1","F","S")</f>
        <v>F</v>
      </c>
      <c r="H14" s="52" t="str">
        <f>+'[1]Access-Abr'!J14</f>
        <v>1000</v>
      </c>
      <c r="I14" s="53" t="str">
        <f>+'[1]Access-Abr'!K14</f>
        <v>RECURSOS LIVRES DA UNIAO</v>
      </c>
      <c r="J14" s="52" t="str">
        <f>+'[1]Access-Abr'!L14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'[1]Access-Abr'!M14</f>
        <v>434676290.22000003</v>
      </c>
      <c r="Q14" s="57">
        <f>'[1]Access-Abr'!N14</f>
        <v>0</v>
      </c>
      <c r="R14" s="57">
        <f t="shared" si="1"/>
        <v>434676290.22000003</v>
      </c>
      <c r="S14" s="57">
        <f>'[1]Access-Abr'!O14</f>
        <v>434676290.22000003</v>
      </c>
      <c r="T14" s="58">
        <f t="shared" si="2"/>
        <v>1</v>
      </c>
      <c r="U14" s="57">
        <f>'[1]Access-Abr'!P14</f>
        <v>434319404.69</v>
      </c>
      <c r="V14" s="58">
        <f t="shared" si="3"/>
        <v>0.99917896251065497</v>
      </c>
      <c r="W14" s="57">
        <f>'[1]Access-Abr'!Q14</f>
        <v>413371042.38</v>
      </c>
      <c r="X14" s="58">
        <f t="shared" si="4"/>
        <v>0.95098594443875251</v>
      </c>
    </row>
    <row r="15" spans="1:24" s="11" customFormat="1" ht="28.5" customHeight="1" x14ac:dyDescent="0.2">
      <c r="A15" s="52" t="str">
        <f>+'[1]Access-Abr'!A15</f>
        <v>12101</v>
      </c>
      <c r="B15" s="53" t="str">
        <f>+'[1]Access-Abr'!B15</f>
        <v>JUSTICA FEDERAL DE PRIMEIRO GRAU</v>
      </c>
      <c r="C15" s="52" t="str">
        <f>CONCATENATE('[1]Access-Abr'!C15,".",'[1]Access-Abr'!D15)</f>
        <v>02.122</v>
      </c>
      <c r="D15" s="52" t="str">
        <f>CONCATENATE('[1]Access-Abr'!E15,".",'[1]Access-Abr'!G15)</f>
        <v>0033.216H</v>
      </c>
      <c r="E15" s="53" t="str">
        <f>+'[1]Access-Abr'!F15</f>
        <v>PROGRAMA DE GESTAO E MANUTENCAO DO PODER JUDICIARIO</v>
      </c>
      <c r="F15" s="53" t="str">
        <f>+'[1]Access-Abr'!H15</f>
        <v>AJUDA DE CUSTO PARA MORADIA OU AUXILIO-MORADIA A AGENTES PUB</v>
      </c>
      <c r="G15" s="52" t="str">
        <f>IF('[1]Access-Abr'!I15="1","F","S")</f>
        <v>F</v>
      </c>
      <c r="H15" s="52" t="str">
        <f>+'[1]Access-Abr'!J15</f>
        <v>1000</v>
      </c>
      <c r="I15" s="53" t="str">
        <f>+'[1]Access-Abr'!K15</f>
        <v>RECURSOS LIVRES DA UNIAO</v>
      </c>
      <c r="J15" s="52" t="str">
        <f>+'[1]Access-Abr'!L15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'[1]Access-Abr'!M15</f>
        <v>203592</v>
      </c>
      <c r="Q15" s="57">
        <f>'[1]Access-Abr'!N15</f>
        <v>0</v>
      </c>
      <c r="R15" s="57">
        <f t="shared" si="1"/>
        <v>203592</v>
      </c>
      <c r="S15" s="57">
        <f>'[1]Access-Abr'!O15</f>
        <v>143712</v>
      </c>
      <c r="T15" s="58">
        <f t="shared" si="2"/>
        <v>0.70588235294117652</v>
      </c>
      <c r="U15" s="57">
        <f>'[1]Access-Abr'!P15</f>
        <v>26246.560000000001</v>
      </c>
      <c r="V15" s="58">
        <f t="shared" si="3"/>
        <v>0.12891744272859446</v>
      </c>
      <c r="W15" s="57">
        <f>'[1]Access-Abr'!Q15</f>
        <v>26246.560000000001</v>
      </c>
      <c r="X15" s="58">
        <f t="shared" si="4"/>
        <v>0.12891744272859446</v>
      </c>
    </row>
    <row r="16" spans="1:24" s="11" customFormat="1" ht="28.5" customHeight="1" x14ac:dyDescent="0.2">
      <c r="A16" s="52" t="str">
        <f>+'[1]Access-Abr'!A16</f>
        <v>12101</v>
      </c>
      <c r="B16" s="53" t="str">
        <f>+'[1]Access-Abr'!B16</f>
        <v>JUSTICA FEDERAL DE PRIMEIRO GRAU</v>
      </c>
      <c r="C16" s="52" t="str">
        <f>CONCATENATE('[1]Access-Abr'!C16,".",'[1]Access-Abr'!D16)</f>
        <v>02.122</v>
      </c>
      <c r="D16" s="52" t="str">
        <f>CONCATENATE('[1]Access-Abr'!E16,".",'[1]Access-Abr'!G16)</f>
        <v>0033.219Z</v>
      </c>
      <c r="E16" s="53" t="str">
        <f>+'[1]Access-Abr'!F16</f>
        <v>PROGRAMA DE GESTAO E MANUTENCAO DO PODER JUDICIARIO</v>
      </c>
      <c r="F16" s="53" t="str">
        <f>+'[1]Access-Abr'!H16</f>
        <v>CONSERVACAO E RECUPERACAO DE ATIVOS DE INFRAESTRUTURA DA UNI</v>
      </c>
      <c r="G16" s="52" t="str">
        <f>IF('[1]Access-Abr'!I16="1","F","S")</f>
        <v>F</v>
      </c>
      <c r="H16" s="52" t="str">
        <f>+'[1]Access-Abr'!J16</f>
        <v>1000</v>
      </c>
      <c r="I16" s="53" t="str">
        <f>+'[1]Access-Abr'!K16</f>
        <v>RECURSOS LIVRES DA UNIAO</v>
      </c>
      <c r="J16" s="52" t="str">
        <f>+'[1]Access-Abr'!L16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'[1]Access-Abr'!M16</f>
        <v>18780082</v>
      </c>
      <c r="Q16" s="57">
        <f>'[1]Access-Abr'!N16</f>
        <v>0</v>
      </c>
      <c r="R16" s="57">
        <f t="shared" si="1"/>
        <v>18780082</v>
      </c>
      <c r="S16" s="57">
        <f>'[1]Access-Abr'!O16</f>
        <v>5648.54</v>
      </c>
      <c r="T16" s="58">
        <f t="shared" si="2"/>
        <v>3.0077291462305648E-4</v>
      </c>
      <c r="U16" s="57">
        <f>'[1]Access-Abr'!P16</f>
        <v>0</v>
      </c>
      <c r="V16" s="58">
        <f t="shared" si="3"/>
        <v>0</v>
      </c>
      <c r="W16" s="57">
        <f>'[1]Access-Abr'!Q16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+'[1]Access-Abr'!A17</f>
        <v>12101</v>
      </c>
      <c r="B17" s="53" t="str">
        <f>+'[1]Access-Abr'!B17</f>
        <v>JUSTICA FEDERAL DE PRIMEIRO GRAU</v>
      </c>
      <c r="C17" s="52" t="str">
        <f>CONCATENATE('[1]Access-Abr'!C17,".",'[1]Access-Abr'!D17)</f>
        <v>02.331</v>
      </c>
      <c r="D17" s="52" t="str">
        <f>CONCATENATE('[1]Access-Abr'!E17,".",'[1]Access-Abr'!G17)</f>
        <v>0033.2004</v>
      </c>
      <c r="E17" s="53" t="str">
        <f>+'[1]Access-Abr'!F17</f>
        <v>PROGRAMA DE GESTAO E MANUTENCAO DO PODER JUDICIARIO</v>
      </c>
      <c r="F17" s="53" t="str">
        <f>+'[1]Access-Abr'!H17</f>
        <v>ASSISTENCIA MEDICA E ODONTOLOGICA AOS SERVIDORES CIVIS, EMPR</v>
      </c>
      <c r="G17" s="52" t="str">
        <f>IF('[1]Access-Abr'!I17="1","F","S")</f>
        <v>F</v>
      </c>
      <c r="H17" s="52" t="str">
        <f>+'[1]Access-Abr'!J17</f>
        <v>1000</v>
      </c>
      <c r="I17" s="53" t="str">
        <f>+'[1]Access-Abr'!K17</f>
        <v>RECURSOS LIVRES DA UNIAO</v>
      </c>
      <c r="J17" s="52" t="str">
        <f>+'[1]Access-Abr'!L17</f>
        <v>4</v>
      </c>
      <c r="K17" s="57"/>
      <c r="L17" s="57"/>
      <c r="M17" s="57"/>
      <c r="N17" s="55">
        <f t="shared" si="0"/>
        <v>0</v>
      </c>
      <c r="O17" s="57">
        <v>0</v>
      </c>
      <c r="P17" s="57">
        <f>'[1]Access-Abr'!M17</f>
        <v>3000</v>
      </c>
      <c r="Q17" s="57">
        <f>'[1]Access-Abr'!N17</f>
        <v>0</v>
      </c>
      <c r="R17" s="57">
        <f t="shared" si="1"/>
        <v>3000</v>
      </c>
      <c r="S17" s="57">
        <f>'[1]Access-Abr'!O17</f>
        <v>0</v>
      </c>
      <c r="T17" s="58">
        <f t="shared" si="2"/>
        <v>0</v>
      </c>
      <c r="U17" s="57">
        <f>'[1]Access-Abr'!P17</f>
        <v>0</v>
      </c>
      <c r="V17" s="58">
        <f t="shared" si="3"/>
        <v>0</v>
      </c>
      <c r="W17" s="57">
        <f>'[1]Access-Abr'!Q17</f>
        <v>0</v>
      </c>
      <c r="X17" s="58">
        <f t="shared" si="4"/>
        <v>0</v>
      </c>
    </row>
    <row r="18" spans="1:24" s="11" customFormat="1" ht="28.5" customHeight="1" x14ac:dyDescent="0.2">
      <c r="A18" s="52" t="str">
        <f>+'[1]Access-Abr'!A18</f>
        <v>12101</v>
      </c>
      <c r="B18" s="53" t="str">
        <f>+'[1]Access-Abr'!B18</f>
        <v>JUSTICA FEDERAL DE PRIMEIRO GRAU</v>
      </c>
      <c r="C18" s="52" t="str">
        <f>CONCATENATE('[1]Access-Abr'!C18,".",'[1]Access-Abr'!D18)</f>
        <v>02.331</v>
      </c>
      <c r="D18" s="52" t="str">
        <f>CONCATENATE('[1]Access-Abr'!E18,".",'[1]Access-Abr'!G18)</f>
        <v>0033.2004</v>
      </c>
      <c r="E18" s="53" t="str">
        <f>+'[1]Access-Abr'!F18</f>
        <v>PROGRAMA DE GESTAO E MANUTENCAO DO PODER JUDICIARIO</v>
      </c>
      <c r="F18" s="53" t="str">
        <f>+'[1]Access-Abr'!H18</f>
        <v>ASSISTENCIA MEDICA E ODONTOLOGICA AOS SERVIDORES CIVIS, EMPR</v>
      </c>
      <c r="G18" s="52" t="str">
        <f>IF('[1]Access-Abr'!I18="1","F","S")</f>
        <v>F</v>
      </c>
      <c r="H18" s="52" t="str">
        <f>+'[1]Access-Abr'!J18</f>
        <v>1000</v>
      </c>
      <c r="I18" s="53" t="str">
        <f>+'[1]Access-Abr'!K18</f>
        <v>RECURSOS LIVRES DA UNIAO</v>
      </c>
      <c r="J18" s="52" t="str">
        <f>+'[1]Access-Abr'!L18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'[1]Access-Abr'!M18</f>
        <v>90553591</v>
      </c>
      <c r="Q18" s="57">
        <f>'[1]Access-Abr'!N18</f>
        <v>0</v>
      </c>
      <c r="R18" s="57">
        <f t="shared" si="1"/>
        <v>90553591</v>
      </c>
      <c r="S18" s="57">
        <f>'[1]Access-Abr'!O18</f>
        <v>72170046.959999993</v>
      </c>
      <c r="T18" s="58">
        <f t="shared" si="2"/>
        <v>0.7969871339503255</v>
      </c>
      <c r="U18" s="57">
        <f>'[1]Access-Abr'!P18</f>
        <v>18255568.440000001</v>
      </c>
      <c r="V18" s="58">
        <f t="shared" si="3"/>
        <v>0.20159960790511336</v>
      </c>
      <c r="W18" s="57">
        <f>'[1]Access-Abr'!Q18</f>
        <v>15722618.390000001</v>
      </c>
      <c r="X18" s="58">
        <f t="shared" si="4"/>
        <v>0.17362777352474074</v>
      </c>
    </row>
    <row r="19" spans="1:24" s="11" customFormat="1" ht="28.5" customHeight="1" x14ac:dyDescent="0.2">
      <c r="A19" s="52" t="str">
        <f>+'[1]Access-Abr'!A19</f>
        <v>12101</v>
      </c>
      <c r="B19" s="53" t="str">
        <f>+'[1]Access-Abr'!B19</f>
        <v>JUSTICA FEDERAL DE PRIMEIRO GRAU</v>
      </c>
      <c r="C19" s="52" t="str">
        <f>CONCATENATE('[1]Access-Abr'!C19,".",'[1]Access-Abr'!D19)</f>
        <v>02.331</v>
      </c>
      <c r="D19" s="52" t="str">
        <f>CONCATENATE('[1]Access-Abr'!E19,".",'[1]Access-Abr'!G19)</f>
        <v>0033.212B</v>
      </c>
      <c r="E19" s="53" t="str">
        <f>+'[1]Access-Abr'!F19</f>
        <v>PROGRAMA DE GESTAO E MANUTENCAO DO PODER JUDICIARIO</v>
      </c>
      <c r="F19" s="53" t="str">
        <f>+'[1]Access-Abr'!H19</f>
        <v>BENEFICIOS OBRIGATORIOS AOS SERVIDORES CIVIS, EMPREGADOS, MI</v>
      </c>
      <c r="G19" s="52" t="str">
        <f>IF('[1]Access-Abr'!I19="1","F","S")</f>
        <v>F</v>
      </c>
      <c r="H19" s="52" t="str">
        <f>+'[1]Access-Abr'!J19</f>
        <v>1000</v>
      </c>
      <c r="I19" s="53" t="str">
        <f>+'[1]Access-Abr'!K19</f>
        <v>RECURSOS LIVRES DA UNIAO</v>
      </c>
      <c r="J19" s="52" t="str">
        <f>+'[1]Access-Abr'!L19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'[1]Access-Abr'!M19</f>
        <v>70331075.700000003</v>
      </c>
      <c r="Q19" s="57">
        <f>'[1]Access-Abr'!N19</f>
        <v>0</v>
      </c>
      <c r="R19" s="57">
        <f t="shared" si="1"/>
        <v>70331075.700000003</v>
      </c>
      <c r="S19" s="57">
        <f>'[1]Access-Abr'!O19</f>
        <v>69921446.700000003</v>
      </c>
      <c r="T19" s="58">
        <f t="shared" si="2"/>
        <v>0.99417570404088107</v>
      </c>
      <c r="U19" s="57">
        <f>'[1]Access-Abr'!P19</f>
        <v>27481557.34</v>
      </c>
      <c r="V19" s="58">
        <f t="shared" si="3"/>
        <v>0.3907455853117287</v>
      </c>
      <c r="W19" s="57">
        <f>'[1]Access-Abr'!Q19</f>
        <v>27481557.34</v>
      </c>
      <c r="X19" s="58">
        <f t="shared" si="4"/>
        <v>0.3907455853117287</v>
      </c>
    </row>
    <row r="20" spans="1:24" s="11" customFormat="1" ht="28.5" customHeight="1" x14ac:dyDescent="0.2">
      <c r="A20" s="52" t="str">
        <f>+'[1]Access-Abr'!A20</f>
        <v>12101</v>
      </c>
      <c r="B20" s="53" t="str">
        <f>+'[1]Access-Abr'!B20</f>
        <v>JUSTICA FEDERAL DE PRIMEIRO GRAU</v>
      </c>
      <c r="C20" s="52" t="str">
        <f>CONCATENATE('[1]Access-Abr'!C20,".",'[1]Access-Abr'!D20)</f>
        <v>02.846</v>
      </c>
      <c r="D20" s="52" t="str">
        <f>CONCATENATE('[1]Access-Abr'!E20,".",'[1]Access-Abr'!G20)</f>
        <v>0033.09HB</v>
      </c>
      <c r="E20" s="53" t="str">
        <f>+'[1]Access-Abr'!F20</f>
        <v>PROGRAMA DE GESTAO E MANUTENCAO DO PODER JUDICIARIO</v>
      </c>
      <c r="F20" s="53" t="str">
        <f>+'[1]Access-Abr'!H20</f>
        <v>CONTRIBUICAO DA UNIAO, DE SUAS AUTARQUIAS E FUNDACOES PARA O</v>
      </c>
      <c r="G20" s="52" t="str">
        <f>IF('[1]Access-Abr'!I20="1","F","S")</f>
        <v>F</v>
      </c>
      <c r="H20" s="52" t="str">
        <f>+'[1]Access-Abr'!J20</f>
        <v>1000</v>
      </c>
      <c r="I20" s="53" t="str">
        <f>+'[1]Access-Abr'!K20</f>
        <v>RECURSOS LIVRES DA UNIAO</v>
      </c>
      <c r="J20" s="52" t="str">
        <f>+'[1]Access-Abr'!L20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'[1]Access-Abr'!M20</f>
        <v>73015387.239999995</v>
      </c>
      <c r="Q20" s="57">
        <f>'[1]Access-Abr'!N20</f>
        <v>0</v>
      </c>
      <c r="R20" s="57">
        <f t="shared" si="1"/>
        <v>73015387.239999995</v>
      </c>
      <c r="S20" s="57">
        <f>'[1]Access-Abr'!O20</f>
        <v>73015387.239999995</v>
      </c>
      <c r="T20" s="58">
        <f t="shared" si="2"/>
        <v>1</v>
      </c>
      <c r="U20" s="57">
        <f>'[1]Access-Abr'!P20</f>
        <v>73015387.239999995</v>
      </c>
      <c r="V20" s="58">
        <f t="shared" si="3"/>
        <v>1</v>
      </c>
      <c r="W20" s="57">
        <f>'[1]Access-Abr'!Q20</f>
        <v>73015387.239999995</v>
      </c>
      <c r="X20" s="58">
        <f t="shared" si="4"/>
        <v>1</v>
      </c>
    </row>
    <row r="21" spans="1:24" s="11" customFormat="1" ht="28.5" customHeight="1" x14ac:dyDescent="0.2">
      <c r="A21" s="52" t="str">
        <f>+'[1]Access-Abr'!A21</f>
        <v>12101</v>
      </c>
      <c r="B21" s="53" t="str">
        <f>+'[1]Access-Abr'!B21</f>
        <v>JUSTICA FEDERAL DE PRIMEIRO GRAU</v>
      </c>
      <c r="C21" s="52" t="str">
        <f>CONCATENATE('[1]Access-Abr'!C21,".",'[1]Access-Abr'!D21)</f>
        <v>09.272</v>
      </c>
      <c r="D21" s="52" t="str">
        <f>CONCATENATE('[1]Access-Abr'!E21,".",'[1]Access-Abr'!G21)</f>
        <v>0033.0181</v>
      </c>
      <c r="E21" s="53" t="str">
        <f>+'[1]Access-Abr'!F21</f>
        <v>PROGRAMA DE GESTAO E MANUTENCAO DO PODER JUDICIARIO</v>
      </c>
      <c r="F21" s="53" t="str">
        <f>+'[1]Access-Abr'!H21</f>
        <v>APOSENTADORIAS E PENSOES CIVIS DA UNIAO</v>
      </c>
      <c r="G21" s="52" t="str">
        <f>IF('[1]Access-Abr'!I21="1","F","S")</f>
        <v>S</v>
      </c>
      <c r="H21" s="52" t="str">
        <f>+'[1]Access-Abr'!J21</f>
        <v>1056</v>
      </c>
      <c r="I21" s="53" t="str">
        <f>+'[1]Access-Abr'!K21</f>
        <v>BENEFICIOS DO RPPS DA UNIAO</v>
      </c>
      <c r="J21" s="52" t="str">
        <f>+'[1]Access-Abr'!L21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'[1]Access-Abr'!M21</f>
        <v>113865139.56</v>
      </c>
      <c r="Q21" s="57">
        <f>'[1]Access-Abr'!N21</f>
        <v>0</v>
      </c>
      <c r="R21" s="57">
        <f t="shared" si="1"/>
        <v>113865139.56</v>
      </c>
      <c r="S21" s="57">
        <f>'[1]Access-Abr'!O21</f>
        <v>113865139.56</v>
      </c>
      <c r="T21" s="58">
        <f t="shared" si="2"/>
        <v>1</v>
      </c>
      <c r="U21" s="57">
        <f>'[1]Access-Abr'!P21</f>
        <v>113865139.56</v>
      </c>
      <c r="V21" s="58">
        <f t="shared" si="3"/>
        <v>1</v>
      </c>
      <c r="W21" s="57">
        <f>'[1]Access-Abr'!Q21</f>
        <v>108844771.72</v>
      </c>
      <c r="X21" s="58">
        <f t="shared" si="4"/>
        <v>0.95590952718804179</v>
      </c>
    </row>
    <row r="22" spans="1:24" s="11" customFormat="1" ht="28.5" customHeight="1" x14ac:dyDescent="0.2">
      <c r="A22" s="52" t="str">
        <f>+'[1]Access-Abr'!A22</f>
        <v>12101</v>
      </c>
      <c r="B22" s="53" t="str">
        <f>+'[1]Access-Abr'!B22</f>
        <v>JUSTICA FEDERAL DE PRIMEIRO GRAU</v>
      </c>
      <c r="C22" s="52" t="str">
        <f>CONCATENATE('[1]Access-Abr'!C22,".",'[1]Access-Abr'!D22)</f>
        <v>28.846</v>
      </c>
      <c r="D22" s="52" t="str">
        <f>CONCATENATE('[1]Access-Abr'!E22,".",'[1]Access-Abr'!G22)</f>
        <v>0909.00S6</v>
      </c>
      <c r="E22" s="53" t="str">
        <f>+'[1]Access-Abr'!F22</f>
        <v>OPERACOES ESPECIAIS: OUTROS ENCARGOS ESPECIAIS</v>
      </c>
      <c r="F22" s="53" t="str">
        <f>+'[1]Access-Abr'!H22</f>
        <v>BENEFICIO ESPECIAL - LEI N. 12.618, DE 2012</v>
      </c>
      <c r="G22" s="52" t="str">
        <f>IF('[1]Access-Abr'!I22="1","F","S")</f>
        <v>F</v>
      </c>
      <c r="H22" s="52" t="str">
        <f>+'[1]Access-Abr'!J22</f>
        <v>1000</v>
      </c>
      <c r="I22" s="53" t="str">
        <f>+'[1]Access-Abr'!K22</f>
        <v>RECURSOS LIVRES DA UNIAO</v>
      </c>
      <c r="J22" s="52" t="str">
        <f>+'[1]Access-Abr'!L22</f>
        <v>1</v>
      </c>
      <c r="K22" s="57"/>
      <c r="L22" s="57"/>
      <c r="M22" s="57"/>
      <c r="N22" s="55">
        <f t="shared" si="0"/>
        <v>0</v>
      </c>
      <c r="O22" s="57">
        <v>0</v>
      </c>
      <c r="P22" s="57">
        <f>'[1]Access-Abr'!M22</f>
        <v>423802.5</v>
      </c>
      <c r="Q22" s="57">
        <f>'[1]Access-Abr'!N22</f>
        <v>0</v>
      </c>
      <c r="R22" s="57">
        <f t="shared" si="1"/>
        <v>423802.5</v>
      </c>
      <c r="S22" s="57">
        <f>'[1]Access-Abr'!O22</f>
        <v>423802.5</v>
      </c>
      <c r="T22" s="58">
        <f t="shared" si="2"/>
        <v>1</v>
      </c>
      <c r="U22" s="57">
        <f>'[1]Access-Abr'!P22</f>
        <v>423802.5</v>
      </c>
      <c r="V22" s="58">
        <f t="shared" si="3"/>
        <v>1</v>
      </c>
      <c r="W22" s="57">
        <f>'[1]Access-Abr'!Q22</f>
        <v>423802.5</v>
      </c>
      <c r="X22" s="58">
        <f t="shared" si="4"/>
        <v>1</v>
      </c>
    </row>
    <row r="23" spans="1:24" s="11" customFormat="1" ht="28.5" customHeight="1" x14ac:dyDescent="0.2">
      <c r="A23" s="52" t="str">
        <f>+'[1]Access-Abr'!A23</f>
        <v>14102</v>
      </c>
      <c r="B23" s="53" t="str">
        <f>+'[1]Access-Abr'!B23</f>
        <v>TRIBUNAL REGIONAL ELEITORAL DO ACRE</v>
      </c>
      <c r="C23" s="52" t="str">
        <f>CONCATENATE('[1]Access-Abr'!C23,".",'[1]Access-Abr'!D23)</f>
        <v>02.122</v>
      </c>
      <c r="D23" s="52" t="str">
        <f>CONCATENATE('[1]Access-Abr'!E23,".",'[1]Access-Abr'!G23)</f>
        <v>0033.20GP</v>
      </c>
      <c r="E23" s="53" t="str">
        <f>+'[1]Access-Abr'!F23</f>
        <v>PROGRAMA DE GESTAO E MANUTENCAO DO PODER JUDICIARIO</v>
      </c>
      <c r="F23" s="53" t="str">
        <f>+'[1]Access-Abr'!H23</f>
        <v>JULGAMENTO DE CAUSAS E GESTAO ADMINISTRATIVA NA JUSTICA ELEI</v>
      </c>
      <c r="G23" s="52" t="str">
        <f>IF('[1]Access-Abr'!I23="1","F","S")</f>
        <v>F</v>
      </c>
      <c r="H23" s="52" t="str">
        <f>+'[1]Access-Abr'!J23</f>
        <v>1000</v>
      </c>
      <c r="I23" s="53" t="str">
        <f>+'[1]Access-Abr'!K23</f>
        <v>RECURSOS LIVRES DA UNIAO</v>
      </c>
      <c r="J23" s="52" t="str">
        <f>+'[1]Access-Abr'!L23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'[1]Access-Abr'!M23</f>
        <v>0</v>
      </c>
      <c r="Q23" s="57">
        <f>'[1]Access-Abr'!N23</f>
        <v>10724.6</v>
      </c>
      <c r="R23" s="57">
        <f t="shared" si="1"/>
        <v>10724.6</v>
      </c>
      <c r="S23" s="57">
        <f>'[1]Access-Abr'!O23</f>
        <v>10724.6</v>
      </c>
      <c r="T23" s="58">
        <f t="shared" si="2"/>
        <v>1</v>
      </c>
      <c r="U23" s="57">
        <f>'[1]Access-Abr'!P23</f>
        <v>0</v>
      </c>
      <c r="V23" s="58">
        <f t="shared" si="3"/>
        <v>0</v>
      </c>
      <c r="W23" s="57">
        <f>'[1]Access-Abr'!Q23</f>
        <v>0</v>
      </c>
      <c r="X23" s="58">
        <f t="shared" si="4"/>
        <v>0</v>
      </c>
    </row>
    <row r="24" spans="1:24" s="11" customFormat="1" ht="28.5" customHeight="1" x14ac:dyDescent="0.2">
      <c r="A24" s="52" t="str">
        <f>+'[1]Access-Abr'!A24</f>
        <v>33201</v>
      </c>
      <c r="B24" s="53" t="str">
        <f>+'[1]Access-Abr'!B24</f>
        <v>INSTITUTO NACIONAL DO SEGURO SOCIAL</v>
      </c>
      <c r="C24" s="52" t="str">
        <f>CONCATENATE('[1]Access-Abr'!C24,".",'[1]Access-Abr'!D24)</f>
        <v>28.846</v>
      </c>
      <c r="D24" s="52" t="str">
        <f>CONCATENATE('[1]Access-Abr'!E24,".",'[1]Access-Abr'!G24)</f>
        <v>0901.00SA</v>
      </c>
      <c r="E24" s="53" t="str">
        <f>+'[1]Access-Abr'!F24</f>
        <v>OPERACOES ESPECIAIS: CUMPRIMENTO DE SENTENCAS JUDICIAIS</v>
      </c>
      <c r="F24" s="53" t="str">
        <f>+'[1]Access-Abr'!H24</f>
        <v>PAGAMENTO DE HONORARIOS PERICIAIS NAS ACOES EM QUE O INSS FI</v>
      </c>
      <c r="G24" s="52" t="str">
        <f>IF('[1]Access-Abr'!I24="1","F","S")</f>
        <v>S</v>
      </c>
      <c r="H24" s="52" t="str">
        <f>+'[1]Access-Abr'!J24</f>
        <v>1000</v>
      </c>
      <c r="I24" s="53" t="str">
        <f>+'[1]Access-Abr'!K24</f>
        <v>RECURSOS LIVRES DA UNIAO</v>
      </c>
      <c r="J24" s="52" t="str">
        <f>+'[1]Access-Abr'!L24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'[1]Access-Abr'!M24</f>
        <v>15383035</v>
      </c>
      <c r="Q24" s="57">
        <f>'[1]Access-Abr'!N24</f>
        <v>0</v>
      </c>
      <c r="R24" s="57">
        <f t="shared" si="1"/>
        <v>15383035</v>
      </c>
      <c r="S24" s="57">
        <f>'[1]Access-Abr'!O24</f>
        <v>15369297.710000001</v>
      </c>
      <c r="T24" s="58">
        <f t="shared" si="2"/>
        <v>0.99910698441497403</v>
      </c>
      <c r="U24" s="57">
        <f>'[1]Access-Abr'!P24</f>
        <v>15360794.380000001</v>
      </c>
      <c r="V24" s="58">
        <f t="shared" si="3"/>
        <v>0.99855421118134369</v>
      </c>
      <c r="W24" s="57">
        <f>'[1]Access-Abr'!Q24</f>
        <v>13779492.57</v>
      </c>
      <c r="X24" s="58">
        <f t="shared" si="4"/>
        <v>0.89575903389675704</v>
      </c>
    </row>
    <row r="25" spans="1:24" s="11" customFormat="1" ht="28.5" customHeight="1" thickBot="1" x14ac:dyDescent="0.25">
      <c r="A25" s="52" t="str">
        <f>+'[1]Access-Abr'!A25</f>
        <v>63101</v>
      </c>
      <c r="B25" s="53" t="str">
        <f>+'[1]Access-Abr'!B25</f>
        <v>ADVOCACIA-GERAL DA UNIAO - AGU</v>
      </c>
      <c r="C25" s="52" t="str">
        <f>CONCATENATE('[1]Access-Abr'!C25,".",'[1]Access-Abr'!D25)</f>
        <v>03.092</v>
      </c>
      <c r="D25" s="52" t="str">
        <f>CONCATENATE('[1]Access-Abr'!E25,".",'[1]Access-Abr'!G25)</f>
        <v>4105.2674</v>
      </c>
      <c r="E25" s="53" t="str">
        <f>+'[1]Access-Abr'!F25</f>
        <v>***********</v>
      </c>
      <c r="F25" s="53" t="str">
        <f>+'[1]Access-Abr'!H25</f>
        <v>REPRESENTACAO JUDICIAL E EXTRAJUDICIAL DA UNIAO E SUAS AUTAR</v>
      </c>
      <c r="G25" s="52" t="str">
        <f>IF('[1]Access-Abr'!I25="1","F","S")</f>
        <v>F</v>
      </c>
      <c r="H25" s="52" t="str">
        <f>+'[1]Access-Abr'!J25</f>
        <v>1000</v>
      </c>
      <c r="I25" s="53" t="str">
        <f>+'[1]Access-Abr'!K25</f>
        <v>RECURSOS LIVRES DA UNIAO</v>
      </c>
      <c r="J25" s="52" t="str">
        <f>+'[1]Access-Abr'!L25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'[1]Access-Abr'!M25</f>
        <v>0</v>
      </c>
      <c r="Q25" s="57">
        <f>'[1]Access-Abr'!N25</f>
        <v>61518.02</v>
      </c>
      <c r="R25" s="57">
        <f t="shared" si="1"/>
        <v>61518.02</v>
      </c>
      <c r="S25" s="57">
        <f>'[1]Access-Abr'!O25</f>
        <v>34260</v>
      </c>
      <c r="T25" s="58">
        <f t="shared" si="2"/>
        <v>0.55690999157645193</v>
      </c>
      <c r="U25" s="57">
        <f>'[1]Access-Abr'!P25</f>
        <v>0</v>
      </c>
      <c r="V25" s="58">
        <f t="shared" si="3"/>
        <v>0</v>
      </c>
      <c r="W25" s="57">
        <f>'[1]Access-Abr'!Q25</f>
        <v>0</v>
      </c>
      <c r="X25" s="58">
        <f t="shared" si="4"/>
        <v>0</v>
      </c>
    </row>
    <row r="26" spans="1:24" s="11" customFormat="1" ht="28.5" customHeight="1" thickBot="1" x14ac:dyDescent="0.25">
      <c r="A26" s="19" t="s">
        <v>48</v>
      </c>
      <c r="B26" s="59"/>
      <c r="C26" s="59"/>
      <c r="D26" s="59"/>
      <c r="E26" s="59"/>
      <c r="F26" s="59"/>
      <c r="G26" s="59"/>
      <c r="H26" s="59"/>
      <c r="I26" s="59"/>
      <c r="J26" s="20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1">
        <f>SUM(P10:P25)</f>
        <v>1026602138.26</v>
      </c>
      <c r="Q26" s="61">
        <f>SUM(Q10:Q25)</f>
        <v>72242.62</v>
      </c>
      <c r="R26" s="61">
        <f>SUM(R10:R25)</f>
        <v>1026674380.88</v>
      </c>
      <c r="S26" s="61">
        <f>SUM(S10:S25)</f>
        <v>936650501.69000018</v>
      </c>
      <c r="T26" s="62">
        <f t="shared" si="2"/>
        <v>0.91231506223732095</v>
      </c>
      <c r="U26" s="61">
        <f>SUM(U10:U25)</f>
        <v>718540793.13</v>
      </c>
      <c r="V26" s="62">
        <f t="shared" si="3"/>
        <v>0.69987213717567642</v>
      </c>
      <c r="W26" s="61">
        <f>SUM(W10:W25)</f>
        <v>681822232.44000006</v>
      </c>
      <c r="X26" s="62">
        <f t="shared" si="4"/>
        <v>0.66410757406412091</v>
      </c>
    </row>
    <row r="27" spans="1:24" ht="12.75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63"/>
      <c r="S27" s="2"/>
      <c r="T27" s="2"/>
      <c r="U27" s="4"/>
      <c r="V27" s="2"/>
      <c r="W27" s="4"/>
      <c r="X27" s="2"/>
    </row>
    <row r="28" spans="1:24" ht="12.75" x14ac:dyDescent="0.2">
      <c r="A28" s="2" t="s">
        <v>50</v>
      </c>
      <c r="B28" s="64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s="7" customFormat="1" ht="15.95" customHeight="1" x14ac:dyDescent="0.2"/>
    <row r="30" spans="1:24" s="2" customFormat="1" ht="15.75" customHeight="1" x14ac:dyDescent="0.2">
      <c r="N30" s="68"/>
      <c r="O30" s="69"/>
      <c r="P30" s="65"/>
      <c r="Q30" s="65"/>
      <c r="R30" s="70"/>
      <c r="S30" s="71"/>
      <c r="T30" s="69"/>
      <c r="U30" s="69"/>
      <c r="V30" s="69"/>
      <c r="W30" s="69"/>
    </row>
    <row r="31" spans="1:24" s="2" customFormat="1" ht="15.95" customHeight="1" x14ac:dyDescent="0.2">
      <c r="N31" s="68"/>
      <c r="O31" s="68"/>
      <c r="P31" s="72"/>
      <c r="Q31" s="72"/>
      <c r="R31" s="72"/>
      <c r="S31" s="72"/>
      <c r="T31" s="72"/>
      <c r="U31" s="72"/>
      <c r="V31" s="72"/>
      <c r="W31" s="72"/>
      <c r="X31" s="73"/>
    </row>
    <row r="32" spans="1:24" s="2" customFormat="1" ht="15.95" customHeight="1" x14ac:dyDescent="0.2">
      <c r="N32" s="68"/>
      <c r="O32" s="68"/>
      <c r="P32" s="72"/>
      <c r="Q32" s="72"/>
      <c r="R32" s="72"/>
      <c r="S32" s="72"/>
      <c r="T32" s="72"/>
      <c r="U32" s="72"/>
      <c r="V32" s="72"/>
      <c r="W32" s="72"/>
      <c r="X32" s="73"/>
    </row>
    <row r="33" spans="14:24" s="2" customFormat="1" ht="15.95" customHeight="1" x14ac:dyDescent="0.2">
      <c r="N33" s="68"/>
      <c r="O33" s="68"/>
      <c r="P33" s="72"/>
      <c r="Q33" s="72"/>
      <c r="R33" s="72"/>
      <c r="S33" s="72"/>
      <c r="T33" s="72"/>
      <c r="U33" s="72"/>
      <c r="V33" s="72"/>
      <c r="W33" s="72"/>
      <c r="X33" s="73"/>
    </row>
    <row r="34" spans="14:24" s="2" customFormat="1" ht="15.95" customHeight="1" x14ac:dyDescent="0.2">
      <c r="N34" s="68"/>
      <c r="O34" s="68"/>
      <c r="P34" s="74"/>
      <c r="Q34" s="74"/>
      <c r="R34" s="75"/>
      <c r="S34" s="75"/>
      <c r="T34" s="75"/>
      <c r="U34" s="75"/>
      <c r="V34" s="75"/>
      <c r="W34" s="75"/>
    </row>
    <row r="35" spans="14:24" s="2" customFormat="1" ht="15.95" customHeight="1" x14ac:dyDescent="0.2">
      <c r="N35" s="68"/>
      <c r="O35" s="68"/>
      <c r="P35" s="76"/>
      <c r="Q35" s="76"/>
      <c r="R35" s="76"/>
      <c r="S35" s="76"/>
      <c r="T35" s="76"/>
      <c r="U35" s="76"/>
      <c r="V35" s="76"/>
      <c r="W35" s="76"/>
    </row>
    <row r="36" spans="14:24" s="2" customFormat="1" ht="15.95" customHeight="1" x14ac:dyDescent="0.2">
      <c r="N36" s="68"/>
      <c r="O36" s="77"/>
      <c r="P36" s="72"/>
      <c r="Q36" s="78"/>
      <c r="R36" s="72"/>
      <c r="S36" s="72"/>
      <c r="T36" s="78"/>
      <c r="U36" s="72"/>
      <c r="V36" s="78"/>
      <c r="W36" s="72"/>
    </row>
    <row r="37" spans="14:24" s="2" customFormat="1" ht="15.95" customHeight="1" x14ac:dyDescent="0.2">
      <c r="N37" s="68"/>
      <c r="O37" s="68"/>
      <c r="P37" s="79"/>
      <c r="Q37" s="78"/>
      <c r="R37" s="80"/>
      <c r="S37" s="78"/>
      <c r="T37" s="78"/>
      <c r="U37" s="78"/>
      <c r="V37" s="78"/>
      <c r="W37" s="78"/>
    </row>
    <row r="38" spans="14:24" s="85" customFormat="1" ht="12.75" x14ac:dyDescent="0.2">
      <c r="N38" s="68"/>
      <c r="O38" s="68"/>
      <c r="P38" s="81"/>
      <c r="Q38" s="82"/>
      <c r="R38" s="83"/>
      <c r="S38" s="84"/>
      <c r="T38" s="84"/>
      <c r="U38" s="84"/>
      <c r="V38" s="84"/>
      <c r="W38" s="84"/>
      <c r="X38" s="2"/>
    </row>
    <row r="39" spans="14:24" s="85" customFormat="1" ht="12.75" x14ac:dyDescent="0.2">
      <c r="N39" s="68"/>
      <c r="O39" s="84"/>
      <c r="P39" s="84"/>
      <c r="Q39" s="72"/>
      <c r="R39" s="80"/>
      <c r="S39" s="84"/>
      <c r="T39" s="84"/>
      <c r="U39" s="84"/>
      <c r="V39" s="84"/>
      <c r="W39" s="84"/>
      <c r="X39" s="2"/>
    </row>
    <row r="40" spans="14:24" s="85" customFormat="1" ht="12.75" x14ac:dyDescent="0.2">
      <c r="N40" s="86"/>
      <c r="O40" s="12"/>
      <c r="P40" s="12"/>
      <c r="Q40" s="12"/>
      <c r="R40" s="87"/>
      <c r="S40" s="12"/>
      <c r="T40" s="12"/>
      <c r="U40" s="12"/>
      <c r="V40" s="12"/>
      <c r="W40" s="12"/>
      <c r="X40" s="2"/>
    </row>
    <row r="41" spans="14:24" ht="25.5" customHeight="1" x14ac:dyDescent="0.2">
      <c r="N41" s="66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4:24" ht="25.5" customHeight="1" x14ac:dyDescent="0.2">
      <c r="N42" s="67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2024-05-20T18:27:50Z</dcterms:created>
  <dcterms:modified xsi:type="dcterms:W3CDTF">2024-05-20T18:28:44Z</dcterms:modified>
</cp:coreProperties>
</file>