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I\09001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3" i="1" s="1"/>
  <c r="U10" i="1"/>
  <c r="S10" i="1"/>
  <c r="S33" i="1" s="1"/>
  <c r="Q10" i="1"/>
  <c r="Q33" i="1" s="1"/>
  <c r="P10" i="1"/>
  <c r="P33" i="1" s="1"/>
  <c r="N10" i="1"/>
  <c r="J10" i="1"/>
  <c r="I10" i="1"/>
  <c r="H10" i="1"/>
  <c r="G10" i="1"/>
  <c r="F10" i="1"/>
  <c r="E10" i="1"/>
  <c r="D10" i="1"/>
  <c r="C10" i="1"/>
  <c r="B10" i="1"/>
  <c r="A10" i="1"/>
  <c r="T32" i="1" l="1"/>
  <c r="X32" i="1"/>
  <c r="R13" i="1"/>
  <c r="R22" i="1"/>
  <c r="V22" i="1" s="1"/>
  <c r="R25" i="1"/>
  <c r="T25" i="1" s="1"/>
  <c r="R16" i="1"/>
  <c r="R28" i="1"/>
  <c r="R19" i="1"/>
  <c r="R31" i="1"/>
  <c r="V32" i="1"/>
  <c r="U33" i="1"/>
  <c r="X12" i="1"/>
  <c r="V12" i="1"/>
  <c r="T12" i="1"/>
  <c r="X30" i="1"/>
  <c r="V30" i="1"/>
  <c r="T30" i="1"/>
  <c r="X18" i="1"/>
  <c r="V18" i="1"/>
  <c r="T18" i="1"/>
  <c r="X21" i="1"/>
  <c r="V21" i="1"/>
  <c r="T21" i="1"/>
  <c r="X24" i="1"/>
  <c r="V24" i="1"/>
  <c r="T24" i="1"/>
  <c r="X27" i="1"/>
  <c r="V27" i="1"/>
  <c r="T27" i="1"/>
  <c r="X16" i="1"/>
  <c r="V16" i="1"/>
  <c r="T16" i="1"/>
  <c r="X19" i="1"/>
  <c r="V19" i="1"/>
  <c r="T19" i="1"/>
  <c r="X22" i="1"/>
  <c r="X25" i="1"/>
  <c r="V25" i="1"/>
  <c r="T28" i="1"/>
  <c r="X28" i="1"/>
  <c r="V28" i="1"/>
  <c r="X31" i="1"/>
  <c r="V31" i="1"/>
  <c r="T31" i="1"/>
  <c r="X15" i="1"/>
  <c r="V15" i="1"/>
  <c r="T15" i="1"/>
  <c r="T14" i="1"/>
  <c r="X14" i="1"/>
  <c r="V14" i="1"/>
  <c r="T20" i="1"/>
  <c r="X20" i="1"/>
  <c r="V20" i="1"/>
  <c r="T23" i="1"/>
  <c r="X23" i="1"/>
  <c r="V23" i="1"/>
  <c r="T26" i="1"/>
  <c r="X26" i="1"/>
  <c r="V26" i="1"/>
  <c r="T29" i="1"/>
  <c r="X29" i="1"/>
  <c r="V29" i="1"/>
  <c r="X13" i="1"/>
  <c r="V13" i="1"/>
  <c r="T13" i="1"/>
  <c r="T11" i="1"/>
  <c r="X11" i="1"/>
  <c r="V11" i="1"/>
  <c r="T17" i="1"/>
  <c r="X17" i="1"/>
  <c r="V17" i="1"/>
  <c r="R10" i="1"/>
  <c r="T22" i="1" l="1"/>
  <c r="T10" i="1"/>
  <c r="X10" i="1"/>
  <c r="R33" i="1"/>
  <c r="V10" i="1"/>
  <c r="V33" i="1" l="1"/>
  <c r="T33" i="1"/>
  <c r="X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<sst xmlns="http://schemas.openxmlformats.org/spreadsheetml/2006/main" count="55" uniqueCount="51">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</sst>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7" fillId="0" borderId="0" xfId="2" quotePrefix="1" applyNumberFormat="1" applyFont="1" applyAlignment="1">
      <alignment vertical="center"/>
    </xf>
    <xf numFmtId="167" fontId="6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Access-Abr"/>
      <sheetName val="Jun"/>
      <sheetName val="Access-Mai"/>
      <sheetName val="Access-Jan"/>
      <sheetName val="Access-Mar"/>
      <sheetName val="Jul"/>
      <sheetName val="Access-Jun"/>
      <sheetName val="Access-Jul"/>
      <sheetName val="Access-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0</v>
          </cell>
          <cell r="N10">
            <v>5962.5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2901656</v>
          </cell>
          <cell r="N11">
            <v>0</v>
          </cell>
          <cell r="O11">
            <v>0</v>
          </cell>
          <cell r="P11">
            <v>2875282.73</v>
          </cell>
          <cell r="Q11">
            <v>2868147.42</v>
          </cell>
          <cell r="R11">
            <v>2729994.66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14831474</v>
          </cell>
          <cell r="N12">
            <v>0</v>
          </cell>
          <cell r="O12">
            <v>0</v>
          </cell>
          <cell r="P12">
            <v>6888805.1399999997</v>
          </cell>
          <cell r="Q12">
            <v>351267.55</v>
          </cell>
          <cell r="R12">
            <v>346157.85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147081735</v>
          </cell>
          <cell r="N13">
            <v>0</v>
          </cell>
          <cell r="O13">
            <v>125786.96</v>
          </cell>
          <cell r="P13">
            <v>143697100.66</v>
          </cell>
          <cell r="Q13">
            <v>64977514.75</v>
          </cell>
          <cell r="R13">
            <v>58436632.789999999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12302219</v>
          </cell>
          <cell r="N14">
            <v>0</v>
          </cell>
          <cell r="O14">
            <v>0</v>
          </cell>
          <cell r="P14">
            <v>12155856.65</v>
          </cell>
          <cell r="Q14">
            <v>6210564.3799999999</v>
          </cell>
          <cell r="R14">
            <v>5817497.8899999997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5798916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3000</v>
          </cell>
          <cell r="K16" t="str">
            <v>RECURSOS LIVRES DA UNIAO</v>
          </cell>
          <cell r="L16" t="str">
            <v>3</v>
          </cell>
          <cell r="M16">
            <v>21067766.5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689715948.23000002</v>
          </cell>
          <cell r="N17">
            <v>0</v>
          </cell>
          <cell r="O17">
            <v>0</v>
          </cell>
          <cell r="P17">
            <v>689715948.23000002</v>
          </cell>
          <cell r="Q17">
            <v>689616398.94000006</v>
          </cell>
          <cell r="R17">
            <v>667317886.71000004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3000</v>
          </cell>
          <cell r="K18" t="str">
            <v>RECURSOS LIVRES DA UNIAO</v>
          </cell>
          <cell r="L18" t="str">
            <v>1</v>
          </cell>
          <cell r="M18">
            <v>52000000</v>
          </cell>
          <cell r="N18">
            <v>0</v>
          </cell>
          <cell r="O18">
            <v>0</v>
          </cell>
          <cell r="P18">
            <v>52000000</v>
          </cell>
          <cell r="Q18">
            <v>52000000</v>
          </cell>
          <cell r="R18">
            <v>52000000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203592</v>
          </cell>
          <cell r="N19">
            <v>0</v>
          </cell>
          <cell r="O19">
            <v>0</v>
          </cell>
          <cell r="P19">
            <v>143712</v>
          </cell>
          <cell r="Q19">
            <v>45931.48</v>
          </cell>
          <cell r="R19">
            <v>45931.48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219Z</v>
          </cell>
          <cell r="H20" t="str">
            <v>CONSERVACAO E RECUPERACAO DE ATIVOS DE INFRAESTRUTURA DA UNI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4</v>
          </cell>
          <cell r="M20">
            <v>17332083</v>
          </cell>
          <cell r="N20">
            <v>0</v>
          </cell>
          <cell r="O20">
            <v>0</v>
          </cell>
          <cell r="P20">
            <v>351969.43</v>
          </cell>
          <cell r="Q20">
            <v>0</v>
          </cell>
          <cell r="R20">
            <v>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3000</v>
          </cell>
          <cell r="N21">
            <v>0</v>
          </cell>
          <cell r="O21">
            <v>0</v>
          </cell>
          <cell r="P21">
            <v>516.35</v>
          </cell>
          <cell r="Q21">
            <v>0</v>
          </cell>
          <cell r="R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90553591</v>
          </cell>
          <cell r="N22">
            <v>0</v>
          </cell>
          <cell r="O22">
            <v>0</v>
          </cell>
          <cell r="P22">
            <v>83415834.239999995</v>
          </cell>
          <cell r="Q22">
            <v>42761446.380000003</v>
          </cell>
          <cell r="R22">
            <v>39550363.810000002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70446107.189999998</v>
          </cell>
          <cell r="N23">
            <v>0</v>
          </cell>
          <cell r="O23">
            <v>0</v>
          </cell>
          <cell r="P23">
            <v>70038352</v>
          </cell>
          <cell r="Q23">
            <v>48278613.090000004</v>
          </cell>
          <cell r="R23">
            <v>48278613.090000004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128999977.68000001</v>
          </cell>
          <cell r="N24">
            <v>0</v>
          </cell>
          <cell r="O24">
            <v>0</v>
          </cell>
          <cell r="P24">
            <v>128999977.68000001</v>
          </cell>
          <cell r="Q24">
            <v>128999977.68000001</v>
          </cell>
          <cell r="R24">
            <v>128999977.68000001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1056</v>
          </cell>
          <cell r="K25" t="str">
            <v>BENEFICIOS DO RPPS DA UNIAO</v>
          </cell>
          <cell r="L25" t="str">
            <v>1</v>
          </cell>
          <cell r="M25">
            <v>191624064.50999999</v>
          </cell>
          <cell r="N25">
            <v>0</v>
          </cell>
          <cell r="O25">
            <v>0</v>
          </cell>
          <cell r="P25">
            <v>191624064.50999999</v>
          </cell>
          <cell r="Q25">
            <v>191615337.78999999</v>
          </cell>
          <cell r="R25">
            <v>186445371.52000001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- LEI N. 12.618, DE 2012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1</v>
          </cell>
          <cell r="M26">
            <v>1009922.1</v>
          </cell>
          <cell r="N26">
            <v>0</v>
          </cell>
          <cell r="O26">
            <v>0</v>
          </cell>
          <cell r="P26">
            <v>1009922.1</v>
          </cell>
          <cell r="Q26">
            <v>1009922.1</v>
          </cell>
          <cell r="R26">
            <v>1009922.1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061</v>
          </cell>
          <cell r="E27" t="str">
            <v>0033</v>
          </cell>
          <cell r="F27" t="str">
            <v>PROGRAMA DE GESTAO E MANUTENCAO DO PODER JUDICIARIO</v>
          </cell>
          <cell r="G27" t="str">
            <v>4257</v>
          </cell>
          <cell r="H27" t="str">
            <v>JULGAMENTO DE CAUSAS NA JUSTICA FEDERAL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M27">
            <v>679059</v>
          </cell>
          <cell r="N27">
            <v>0</v>
          </cell>
          <cell r="O27">
            <v>0</v>
          </cell>
          <cell r="P27">
            <v>679059</v>
          </cell>
          <cell r="Q27">
            <v>0</v>
          </cell>
          <cell r="R27">
            <v>0</v>
          </cell>
        </row>
        <row r="28">
          <cell r="A28" t="str">
            <v>14102</v>
          </cell>
          <cell r="B28" t="str">
            <v>TRIBUNAL REGIONAL ELEITORAL DO ACRE</v>
          </cell>
          <cell r="C28" t="str">
            <v>02</v>
          </cell>
          <cell r="D28" t="str">
            <v>122</v>
          </cell>
          <cell r="E28" t="str">
            <v>0033</v>
          </cell>
          <cell r="F28" t="str">
            <v>PROGRAMA DE GESTAO E MANUTENCAO DO PODER JUDICIARIO</v>
          </cell>
          <cell r="G28" t="str">
            <v>20GP</v>
          </cell>
          <cell r="H28" t="str">
            <v>JULGAMENTO DE CAUSAS E GESTAO ADMINISTRATIVA NA JUSTICA ELEI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M28">
            <v>0</v>
          </cell>
          <cell r="N28">
            <v>10724.6</v>
          </cell>
          <cell r="O28">
            <v>0</v>
          </cell>
          <cell r="P28">
            <v>10724.6</v>
          </cell>
          <cell r="Q28">
            <v>10724.6</v>
          </cell>
          <cell r="R28">
            <v>10724.6</v>
          </cell>
        </row>
        <row r="29">
          <cell r="A29" t="str">
            <v>14123</v>
          </cell>
          <cell r="B29" t="str">
            <v>TRIBUNAL REGIONAL ELEITORAL DE SANTA CATARINA</v>
          </cell>
          <cell r="C29" t="str">
            <v>02</v>
          </cell>
          <cell r="D29" t="str">
            <v>122</v>
          </cell>
          <cell r="E29" t="str">
            <v>0033</v>
          </cell>
          <cell r="F29" t="str">
            <v>PROGRAMA DE GESTAO E MANUTENCAO DO PODER JUDICIARIO</v>
          </cell>
          <cell r="G29" t="str">
            <v>20GP</v>
          </cell>
          <cell r="H29" t="str">
            <v>JULGAMENTO DE CAUSAS E GESTAO ADMINISTRATIVA NA JUSTICA ELEI</v>
          </cell>
          <cell r="I29" t="str">
            <v>1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0</v>
          </cell>
          <cell r="N29">
            <v>10118.6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33201</v>
          </cell>
          <cell r="B30" t="str">
            <v>INSTITUTO NACIONAL DO SEGURO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00SA</v>
          </cell>
          <cell r="H30" t="str">
            <v>PAGAMENTO DE HONORARIOS PERICIAIS NAS ACOES EM QUE O INSS FI</v>
          </cell>
          <cell r="I30" t="str">
            <v>2</v>
          </cell>
          <cell r="J30" t="str">
            <v>1000</v>
          </cell>
          <cell r="K30" t="str">
            <v>RECURSOS LIVRES DA UNIAO</v>
          </cell>
          <cell r="L30" t="str">
            <v>3</v>
          </cell>
          <cell r="M30">
            <v>30732926</v>
          </cell>
          <cell r="N30">
            <v>0</v>
          </cell>
          <cell r="O30">
            <v>0</v>
          </cell>
          <cell r="P30">
            <v>30692892.609999999</v>
          </cell>
          <cell r="Q30">
            <v>30673389.890000001</v>
          </cell>
          <cell r="R30">
            <v>28680165.109999999</v>
          </cell>
        </row>
        <row r="31">
          <cell r="A31" t="str">
            <v>34101</v>
          </cell>
          <cell r="B31" t="str">
            <v>MINISTERIO PUBLICO FEDERAL</v>
          </cell>
          <cell r="C31" t="str">
            <v>03</v>
          </cell>
          <cell r="D31" t="str">
            <v>062</v>
          </cell>
          <cell r="E31" t="str">
            <v>0031</v>
          </cell>
          <cell r="F31" t="str">
            <v>PROGRAMA DE GESTAO E MANUTENCAO DO MINISTERIO PUBLICO</v>
          </cell>
          <cell r="G31" t="str">
            <v>4264</v>
          </cell>
          <cell r="H31" t="str">
            <v>DEFESA DO INTERESSE PUBLICO NO PROCESSO JUDICIARIO - MINISTE</v>
          </cell>
          <cell r="I31" t="str">
            <v>1</v>
          </cell>
          <cell r="J31" t="str">
            <v>1000</v>
          </cell>
          <cell r="K31" t="str">
            <v>RECURSOS LIVRES DA UNIAO</v>
          </cell>
          <cell r="L31" t="str">
            <v>3</v>
          </cell>
          <cell r="M31">
            <v>0</v>
          </cell>
          <cell r="N31">
            <v>55074.26</v>
          </cell>
          <cell r="O31">
            <v>0</v>
          </cell>
          <cell r="P31">
            <v>21499.17</v>
          </cell>
          <cell r="Q31">
            <v>20716.98</v>
          </cell>
          <cell r="R31">
            <v>6096.64</v>
          </cell>
        </row>
        <row r="32">
          <cell r="A32" t="str">
            <v>63101</v>
          </cell>
          <cell r="B32" t="str">
            <v>ADVOCACIA-GERAL DA UNIAO - AGU</v>
          </cell>
          <cell r="C32" t="str">
            <v>03</v>
          </cell>
          <cell r="D32" t="str">
            <v>092</v>
          </cell>
          <cell r="E32" t="str">
            <v>4105</v>
          </cell>
          <cell r="F32" t="str">
            <v>DEFESA DA DEMOCRACIA E SEGURANCA JURIDICA PARA INOVACAOEM PO</v>
          </cell>
          <cell r="G32" t="str">
            <v>2674</v>
          </cell>
          <cell r="H32" t="str">
            <v>REPRESENTACAO JUDICIAL E EXTRAJUDICIAL DA UNIAO E SUAS AUTAR</v>
          </cell>
          <cell r="I32" t="str">
            <v>1</v>
          </cell>
          <cell r="J32" t="str">
            <v>1000</v>
          </cell>
          <cell r="K32" t="str">
            <v>RECURSOS LIVRES DA UNIAO</v>
          </cell>
          <cell r="L32" t="str">
            <v>3</v>
          </cell>
          <cell r="M32">
            <v>0</v>
          </cell>
          <cell r="N32">
            <v>88628.3</v>
          </cell>
          <cell r="O32">
            <v>0</v>
          </cell>
          <cell r="P32">
            <v>82718.05</v>
          </cell>
          <cell r="Q32">
            <v>78760.5</v>
          </cell>
          <cell r="R32">
            <v>77237.91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1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45474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+'[1]Access-Jul'!A10</f>
        <v>11101</v>
      </c>
      <c r="B10" s="43" t="str">
        <f>+'[1]Access-Jul'!B10</f>
        <v>SUPERIOR TRIBUNAL DE JUSTICA</v>
      </c>
      <c r="C10" s="44" t="str">
        <f>CONCATENATE('[1]Access-Jul'!C10,".",'[1]Access-Jul'!D10)</f>
        <v>02.128</v>
      </c>
      <c r="D10" s="44" t="str">
        <f>CONCATENATE('[1]Access-Jul'!E10,".",'[1]Access-Jul'!G10)</f>
        <v>0033.20G2</v>
      </c>
      <c r="E10" s="43" t="str">
        <f>+'[1]Access-Jul'!F10</f>
        <v>PROGRAMA DE GESTAO E MANUTENCAO DO PODER JUDICIARIO</v>
      </c>
      <c r="F10" s="45" t="str">
        <f>+'[1]Access-Jul'!H10</f>
        <v>FORMACAO E APERFEICOAMENTO DE MAGISTRADOS</v>
      </c>
      <c r="G10" s="42" t="str">
        <f>IF('[1]Access-Jul'!I10="1","F","S")</f>
        <v>F</v>
      </c>
      <c r="H10" s="42" t="str">
        <f>+'[1]Access-Jul'!J10</f>
        <v>1000</v>
      </c>
      <c r="I10" s="46" t="str">
        <f>+'[1]Access-Jul'!K10</f>
        <v>RECURSOS LIVRES DA UNIAO</v>
      </c>
      <c r="J10" s="42" t="str">
        <f>+'[1]Access-Jul'!L10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'[1]Access-Jul'!M10</f>
        <v>0</v>
      </c>
      <c r="Q10" s="50">
        <f>'[1]Access-Jul'!N10-'[1]Access-Jul'!O10</f>
        <v>5962.5</v>
      </c>
      <c r="R10" s="50">
        <f>N10-O10+P10+Q10</f>
        <v>5962.5</v>
      </c>
      <c r="S10" s="50">
        <f>'[1]Access-Jul'!P10</f>
        <v>0</v>
      </c>
      <c r="T10" s="51">
        <f>IF(R10&gt;0,S10/R10,0)</f>
        <v>0</v>
      </c>
      <c r="U10" s="50">
        <f>'[1]Access-Jul'!Q10</f>
        <v>0</v>
      </c>
      <c r="V10" s="51">
        <f>IF(R10&gt;0,U10/R10,0)</f>
        <v>0</v>
      </c>
      <c r="W10" s="50">
        <f>'[1]Access-Jul'!R10</f>
        <v>0</v>
      </c>
      <c r="X10" s="51">
        <f>IF(R10&gt;0,W10/R10,0)</f>
        <v>0</v>
      </c>
    </row>
    <row r="11" spans="1:24" s="11" customFormat="1" ht="28.5" customHeight="1" x14ac:dyDescent="0.2">
      <c r="A11" s="52" t="str">
        <f>+'[1]Access-Jul'!A11</f>
        <v>12101</v>
      </c>
      <c r="B11" s="53" t="str">
        <f>+'[1]Access-Jul'!B11</f>
        <v>JUSTICA FEDERAL DE PRIMEIRO GRAU</v>
      </c>
      <c r="C11" s="52" t="str">
        <f>CONCATENATE('[1]Access-Jul'!C11,".",'[1]Access-Jul'!D11)</f>
        <v>02.061</v>
      </c>
      <c r="D11" s="52" t="str">
        <f>CONCATENATE('[1]Access-Jul'!E11,".",'[1]Access-Jul'!G11)</f>
        <v>0033.4224</v>
      </c>
      <c r="E11" s="53" t="str">
        <f>+'[1]Access-Jul'!F11</f>
        <v>PROGRAMA DE GESTAO E MANUTENCAO DO PODER JUDICIARIO</v>
      </c>
      <c r="F11" s="54" t="str">
        <f>+'[1]Access-Jul'!H11</f>
        <v>ASSISTENCIA JURIDICA A PESSOAS CARENTES</v>
      </c>
      <c r="G11" s="52" t="str">
        <f>IF('[1]Access-Jul'!I11="1","F","S")</f>
        <v>F</v>
      </c>
      <c r="H11" s="52" t="str">
        <f>+'[1]Access-Jul'!J11</f>
        <v>1000</v>
      </c>
      <c r="I11" s="53" t="str">
        <f>+'[1]Access-Jul'!K11</f>
        <v>RECURSOS LIVRES DA UNIAO</v>
      </c>
      <c r="J11" s="52" t="str">
        <f>+'[1]Access-Jul'!L11</f>
        <v>3</v>
      </c>
      <c r="K11" s="55"/>
      <c r="L11" s="55"/>
      <c r="M11" s="55"/>
      <c r="N11" s="56">
        <f t="shared" ref="N11:N32" si="0">K11+L11-M11</f>
        <v>0</v>
      </c>
      <c r="O11" s="55">
        <v>0</v>
      </c>
      <c r="P11" s="57">
        <f>'[1]Access-Jul'!M11</f>
        <v>2901656</v>
      </c>
      <c r="Q11" s="57">
        <f>'[1]Access-Jul'!N11-'[1]Access-Jul'!O11</f>
        <v>0</v>
      </c>
      <c r="R11" s="57">
        <f t="shared" ref="R11:R32" si="1">N11-O11+P11+Q11</f>
        <v>2901656</v>
      </c>
      <c r="S11" s="57">
        <f>'[1]Access-Jul'!P11</f>
        <v>2875282.73</v>
      </c>
      <c r="T11" s="58">
        <f t="shared" ref="T11:T33" si="2">IF(R11&gt;0,S11/R11,0)</f>
        <v>0.99091095912127414</v>
      </c>
      <c r="U11" s="57">
        <f>'[1]Access-Jul'!Q11</f>
        <v>2868147.42</v>
      </c>
      <c r="V11" s="58">
        <f t="shared" ref="V11:V33" si="3">IF(R11&gt;0,U11/R11,0)</f>
        <v>0.98845191159806678</v>
      </c>
      <c r="W11" s="57">
        <f>'[1]Access-Jul'!R11</f>
        <v>2729994.66</v>
      </c>
      <c r="X11" s="58">
        <f t="shared" ref="X11:X33" si="4">IF(R11&gt;0,W11/R11,0)</f>
        <v>0.94084021675898177</v>
      </c>
    </row>
    <row r="12" spans="1:24" s="11" customFormat="1" ht="28.5" customHeight="1" x14ac:dyDescent="0.2">
      <c r="A12" s="52" t="str">
        <f>+'[1]Access-Jul'!A12</f>
        <v>12101</v>
      </c>
      <c r="B12" s="53" t="str">
        <f>+'[1]Access-Jul'!B12</f>
        <v>JUSTICA FEDERAL DE PRIMEIRO GRAU</v>
      </c>
      <c r="C12" s="52" t="str">
        <f>CONCATENATE('[1]Access-Jul'!C12,".",'[1]Access-Jul'!D12)</f>
        <v>02.061</v>
      </c>
      <c r="D12" s="52" t="str">
        <f>CONCATENATE('[1]Access-Jul'!E12,".",'[1]Access-Jul'!G12)</f>
        <v>0033.4257</v>
      </c>
      <c r="E12" s="53" t="str">
        <f>+'[1]Access-Jul'!F12</f>
        <v>PROGRAMA DE GESTAO E MANUTENCAO DO PODER JUDICIARIO</v>
      </c>
      <c r="F12" s="53" t="str">
        <f>+'[1]Access-Jul'!H12</f>
        <v>JULGAMENTO DE CAUSAS NA JUSTICA FEDERAL</v>
      </c>
      <c r="G12" s="52" t="str">
        <f>IF('[1]Access-Jul'!I12="1","F","S")</f>
        <v>F</v>
      </c>
      <c r="H12" s="52" t="str">
        <f>+'[1]Access-Jul'!J12</f>
        <v>1000</v>
      </c>
      <c r="I12" s="53" t="str">
        <f>+'[1]Access-Jul'!K12</f>
        <v>RECURSOS LIVRES DA UNIAO</v>
      </c>
      <c r="J12" s="52" t="str">
        <f>+'[1]Access-Jul'!L12</f>
        <v>4</v>
      </c>
      <c r="K12" s="57"/>
      <c r="L12" s="57"/>
      <c r="M12" s="57"/>
      <c r="N12" s="55">
        <f t="shared" si="0"/>
        <v>0</v>
      </c>
      <c r="O12" s="57">
        <v>0</v>
      </c>
      <c r="P12" s="57">
        <f>'[1]Access-Jul'!M12</f>
        <v>14831474</v>
      </c>
      <c r="Q12" s="57">
        <f>'[1]Access-Jul'!N12-'[1]Access-Jul'!O12</f>
        <v>0</v>
      </c>
      <c r="R12" s="57">
        <f t="shared" si="1"/>
        <v>14831474</v>
      </c>
      <c r="S12" s="57">
        <f>'[1]Access-Jul'!P12</f>
        <v>6888805.1399999997</v>
      </c>
      <c r="T12" s="58">
        <f t="shared" si="2"/>
        <v>0.46447205045162737</v>
      </c>
      <c r="U12" s="57">
        <f>'[1]Access-Jul'!Q12</f>
        <v>351267.55</v>
      </c>
      <c r="V12" s="58">
        <f t="shared" si="3"/>
        <v>2.3683927167319985E-2</v>
      </c>
      <c r="W12" s="57">
        <f>'[1]Access-Jul'!R12</f>
        <v>346157.85</v>
      </c>
      <c r="X12" s="58">
        <f t="shared" si="4"/>
        <v>2.3339409825348444E-2</v>
      </c>
    </row>
    <row r="13" spans="1:24" s="11" customFormat="1" ht="28.5" customHeight="1" x14ac:dyDescent="0.2">
      <c r="A13" s="52" t="str">
        <f>+'[1]Access-Jul'!A13</f>
        <v>12101</v>
      </c>
      <c r="B13" s="53" t="str">
        <f>+'[1]Access-Jul'!B13</f>
        <v>JUSTICA FEDERAL DE PRIMEIRO GRAU</v>
      </c>
      <c r="C13" s="52" t="str">
        <f>CONCATENATE('[1]Access-Jul'!C13,".",'[1]Access-Jul'!D13)</f>
        <v>02.061</v>
      </c>
      <c r="D13" s="52" t="str">
        <f>CONCATENATE('[1]Access-Jul'!E13,".",'[1]Access-Jul'!G13)</f>
        <v>0033.4257</v>
      </c>
      <c r="E13" s="53" t="str">
        <f>+'[1]Access-Jul'!F13</f>
        <v>PROGRAMA DE GESTAO E MANUTENCAO DO PODER JUDICIARIO</v>
      </c>
      <c r="F13" s="53" t="str">
        <f>+'[1]Access-Jul'!H13</f>
        <v>JULGAMENTO DE CAUSAS NA JUSTICA FEDERAL</v>
      </c>
      <c r="G13" s="52" t="str">
        <f>IF('[1]Access-Jul'!I13="1","F","S")</f>
        <v>F</v>
      </c>
      <c r="H13" s="52" t="str">
        <f>+'[1]Access-Jul'!J13</f>
        <v>1000</v>
      </c>
      <c r="I13" s="53" t="str">
        <f>+'[1]Access-Jul'!K13</f>
        <v>RECURSOS LIVRES DA UNIAO</v>
      </c>
      <c r="J13" s="52" t="str">
        <f>+'[1]Access-Jul'!L13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'[1]Access-Jul'!M13</f>
        <v>147081735</v>
      </c>
      <c r="Q13" s="57">
        <f>'[1]Access-Jul'!N13-'[1]Access-Jul'!O13</f>
        <v>-125786.96</v>
      </c>
      <c r="R13" s="57">
        <f>N13-O13+P13+Q13</f>
        <v>146955948.03999999</v>
      </c>
      <c r="S13" s="57">
        <f>'[1]Access-Jul'!P13</f>
        <v>143697100.66</v>
      </c>
      <c r="T13" s="58">
        <f t="shared" si="2"/>
        <v>0.97782432474857728</v>
      </c>
      <c r="U13" s="57">
        <f>'[1]Access-Jul'!Q13</f>
        <v>64977514.75</v>
      </c>
      <c r="V13" s="58">
        <f t="shared" si="3"/>
        <v>0.44215641228971381</v>
      </c>
      <c r="W13" s="57">
        <f>'[1]Access-Jul'!R13</f>
        <v>58436632.789999999</v>
      </c>
      <c r="X13" s="58">
        <f t="shared" si="4"/>
        <v>0.39764727844900916</v>
      </c>
    </row>
    <row r="14" spans="1:24" s="11" customFormat="1" ht="28.5" customHeight="1" x14ac:dyDescent="0.2">
      <c r="A14" s="52" t="str">
        <f>+'[1]Access-Jul'!A14</f>
        <v>12101</v>
      </c>
      <c r="B14" s="53" t="str">
        <f>+'[1]Access-Jul'!B14</f>
        <v>JUSTICA FEDERAL DE PRIMEIRO GRAU</v>
      </c>
      <c r="C14" s="52" t="str">
        <f>CONCATENATE('[1]Access-Jul'!C14,".",'[1]Access-Jul'!D14)</f>
        <v>02.061</v>
      </c>
      <c r="D14" s="52" t="str">
        <f>CONCATENATE('[1]Access-Jul'!E14,".",'[1]Access-Jul'!G14)</f>
        <v>0033.4257</v>
      </c>
      <c r="E14" s="53" t="str">
        <f>+'[1]Access-Jul'!F14</f>
        <v>PROGRAMA DE GESTAO E MANUTENCAO DO PODER JUDICIARIO</v>
      </c>
      <c r="F14" s="53" t="str">
        <f>+'[1]Access-Jul'!H14</f>
        <v>JULGAMENTO DE CAUSAS NA JUSTICA FEDERAL</v>
      </c>
      <c r="G14" s="52" t="str">
        <f>IF('[1]Access-Jul'!I14="1","F","S")</f>
        <v>F</v>
      </c>
      <c r="H14" s="52" t="str">
        <f>+'[1]Access-Jul'!J14</f>
        <v>1027</v>
      </c>
      <c r="I14" s="53" t="str">
        <f>+'[1]Access-Jul'!K14</f>
        <v>SERV.AFETOS AS ATIVID.ESPECIFICAS DA JUSTICA</v>
      </c>
      <c r="J14" s="52" t="str">
        <f>+'[1]Access-Jul'!L14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'[1]Access-Jul'!M14</f>
        <v>12302219</v>
      </c>
      <c r="Q14" s="57">
        <f>'[1]Access-Jul'!N14-'[1]Access-Jul'!O14</f>
        <v>0</v>
      </c>
      <c r="R14" s="57">
        <f t="shared" si="1"/>
        <v>12302219</v>
      </c>
      <c r="S14" s="57">
        <f>'[1]Access-Jul'!P14</f>
        <v>12155856.65</v>
      </c>
      <c r="T14" s="58">
        <f t="shared" si="2"/>
        <v>0.98810276828920052</v>
      </c>
      <c r="U14" s="57">
        <f>'[1]Access-Jul'!Q14</f>
        <v>6210564.3799999999</v>
      </c>
      <c r="V14" s="58">
        <f t="shared" si="3"/>
        <v>0.50483285820224788</v>
      </c>
      <c r="W14" s="57">
        <f>'[1]Access-Jul'!R14</f>
        <v>5817497.8899999997</v>
      </c>
      <c r="X14" s="58">
        <f t="shared" si="4"/>
        <v>0.47288199714214157</v>
      </c>
    </row>
    <row r="15" spans="1:24" s="11" customFormat="1" ht="28.5" customHeight="1" x14ac:dyDescent="0.2">
      <c r="A15" s="52" t="str">
        <f>+'[1]Access-Jul'!A15</f>
        <v>12101</v>
      </c>
      <c r="B15" s="53" t="str">
        <f>+'[1]Access-Jul'!B15</f>
        <v>JUSTICA FEDERAL DE PRIMEIRO GRAU</v>
      </c>
      <c r="C15" s="52" t="str">
        <f>CONCATENATE('[1]Access-Jul'!C15,".",'[1]Access-Jul'!D15)</f>
        <v>02.061</v>
      </c>
      <c r="D15" s="52" t="str">
        <f>CONCATENATE('[1]Access-Jul'!E15,".",'[1]Access-Jul'!G15)</f>
        <v>0033.4257</v>
      </c>
      <c r="E15" s="53" t="str">
        <f>+'[1]Access-Jul'!F15</f>
        <v>PROGRAMA DE GESTAO E MANUTENCAO DO PODER JUDICIARIO</v>
      </c>
      <c r="F15" s="53" t="str">
        <f>+'[1]Access-Jul'!H15</f>
        <v>JULGAMENTO DE CAUSAS NA JUSTICA FEDERAL</v>
      </c>
      <c r="G15" s="52" t="str">
        <f>IF('[1]Access-Jul'!I15="1","F","S")</f>
        <v>F</v>
      </c>
      <c r="H15" s="52" t="str">
        <f>+'[1]Access-Jul'!J15</f>
        <v>3000</v>
      </c>
      <c r="I15" s="53" t="str">
        <f>+'[1]Access-Jul'!K15</f>
        <v>RECURSOS LIVRES DA UNIAO</v>
      </c>
      <c r="J15" s="52" t="str">
        <f>+'[1]Access-Jul'!L15</f>
        <v>4</v>
      </c>
      <c r="K15" s="55"/>
      <c r="L15" s="55"/>
      <c r="M15" s="55"/>
      <c r="N15" s="55">
        <f t="shared" si="0"/>
        <v>0</v>
      </c>
      <c r="O15" s="55">
        <v>0</v>
      </c>
      <c r="P15" s="57">
        <f>'[1]Access-Jul'!M15</f>
        <v>5798916</v>
      </c>
      <c r="Q15" s="57">
        <f>'[1]Access-Jul'!N15-'[1]Access-Jul'!O15</f>
        <v>0</v>
      </c>
      <c r="R15" s="57">
        <f t="shared" si="1"/>
        <v>5798916</v>
      </c>
      <c r="S15" s="57">
        <f>'[1]Access-Jul'!P15</f>
        <v>0</v>
      </c>
      <c r="T15" s="58">
        <f t="shared" si="2"/>
        <v>0</v>
      </c>
      <c r="U15" s="57">
        <f>'[1]Access-Jul'!Q15</f>
        <v>0</v>
      </c>
      <c r="V15" s="58">
        <f t="shared" si="3"/>
        <v>0</v>
      </c>
      <c r="W15" s="57">
        <f>'[1]Access-Jul'!R15</f>
        <v>0</v>
      </c>
      <c r="X15" s="58">
        <f t="shared" si="4"/>
        <v>0</v>
      </c>
    </row>
    <row r="16" spans="1:24" s="11" customFormat="1" ht="28.5" customHeight="1" x14ac:dyDescent="0.2">
      <c r="A16" s="52" t="str">
        <f>+'[1]Access-Jul'!A16</f>
        <v>12101</v>
      </c>
      <c r="B16" s="53" t="str">
        <f>+'[1]Access-Jul'!B16</f>
        <v>JUSTICA FEDERAL DE PRIMEIRO GRAU</v>
      </c>
      <c r="C16" s="52" t="str">
        <f>CONCATENATE('[1]Access-Jul'!C16,".",'[1]Access-Jul'!D16)</f>
        <v>02.061</v>
      </c>
      <c r="D16" s="52" t="str">
        <f>CONCATENATE('[1]Access-Jul'!E16,".",'[1]Access-Jul'!G16)</f>
        <v>0033.4257</v>
      </c>
      <c r="E16" s="53" t="str">
        <f>+'[1]Access-Jul'!F16</f>
        <v>PROGRAMA DE GESTAO E MANUTENCAO DO PODER JUDICIARIO</v>
      </c>
      <c r="F16" s="53" t="str">
        <f>+'[1]Access-Jul'!H16</f>
        <v>JULGAMENTO DE CAUSAS NA JUSTICA FEDERAL</v>
      </c>
      <c r="G16" s="52" t="str">
        <f>IF('[1]Access-Jul'!I16="1","F","S")</f>
        <v>F</v>
      </c>
      <c r="H16" s="52" t="str">
        <f>+'[1]Access-Jul'!J16</f>
        <v>3000</v>
      </c>
      <c r="I16" s="53" t="str">
        <f>+'[1]Access-Jul'!K16</f>
        <v>RECURSOS LIVRES DA UNIAO</v>
      </c>
      <c r="J16" s="52" t="str">
        <f>+'[1]Access-Jul'!L16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'[1]Access-Jul'!M16</f>
        <v>21067766.5</v>
      </c>
      <c r="Q16" s="57">
        <f>'[1]Access-Jul'!N16-'[1]Access-Jul'!O16</f>
        <v>0</v>
      </c>
      <c r="R16" s="57">
        <f t="shared" si="1"/>
        <v>21067766.5</v>
      </c>
      <c r="S16" s="57">
        <f>'[1]Access-Jul'!P16</f>
        <v>0</v>
      </c>
      <c r="T16" s="58">
        <f t="shared" si="2"/>
        <v>0</v>
      </c>
      <c r="U16" s="57">
        <f>'[1]Access-Jul'!Q16</f>
        <v>0</v>
      </c>
      <c r="V16" s="58">
        <f t="shared" si="3"/>
        <v>0</v>
      </c>
      <c r="W16" s="57">
        <f>'[1]Access-Jul'!R16</f>
        <v>0</v>
      </c>
      <c r="X16" s="58">
        <f t="shared" si="4"/>
        <v>0</v>
      </c>
    </row>
    <row r="17" spans="1:24" s="11" customFormat="1" ht="28.5" customHeight="1" x14ac:dyDescent="0.2">
      <c r="A17" s="52" t="str">
        <f>+'[1]Access-Jul'!A17</f>
        <v>12101</v>
      </c>
      <c r="B17" s="53" t="str">
        <f>+'[1]Access-Jul'!B17</f>
        <v>JUSTICA FEDERAL DE PRIMEIRO GRAU</v>
      </c>
      <c r="C17" s="52" t="str">
        <f>CONCATENATE('[1]Access-Jul'!C17,".",'[1]Access-Jul'!D17)</f>
        <v>02.122</v>
      </c>
      <c r="D17" s="52" t="str">
        <f>CONCATENATE('[1]Access-Jul'!E17,".",'[1]Access-Jul'!G17)</f>
        <v>0033.20TP</v>
      </c>
      <c r="E17" s="53" t="str">
        <f>+'[1]Access-Jul'!F17</f>
        <v>PROGRAMA DE GESTAO E MANUTENCAO DO PODER JUDICIARIO</v>
      </c>
      <c r="F17" s="53" t="str">
        <f>+'[1]Access-Jul'!H17</f>
        <v>ATIVOS CIVIS DA UNIAO</v>
      </c>
      <c r="G17" s="52" t="str">
        <f>IF('[1]Access-Jul'!I17="1","F","S")</f>
        <v>F</v>
      </c>
      <c r="H17" s="52" t="str">
        <f>+'[1]Access-Jul'!J17</f>
        <v>1000</v>
      </c>
      <c r="I17" s="53" t="str">
        <f>+'[1]Access-Jul'!K17</f>
        <v>RECURSOS LIVRES DA UNIAO</v>
      </c>
      <c r="J17" s="52" t="str">
        <f>+'[1]Access-Jul'!L17</f>
        <v>1</v>
      </c>
      <c r="K17" s="57"/>
      <c r="L17" s="57"/>
      <c r="M17" s="57"/>
      <c r="N17" s="55">
        <f t="shared" si="0"/>
        <v>0</v>
      </c>
      <c r="O17" s="57">
        <v>0</v>
      </c>
      <c r="P17" s="57">
        <f>'[1]Access-Jul'!M17</f>
        <v>689715948.23000002</v>
      </c>
      <c r="Q17" s="57">
        <f>'[1]Access-Jul'!N17-'[1]Access-Jul'!O17</f>
        <v>0</v>
      </c>
      <c r="R17" s="57">
        <f t="shared" si="1"/>
        <v>689715948.23000002</v>
      </c>
      <c r="S17" s="57">
        <f>'[1]Access-Jul'!P17</f>
        <v>689715948.23000002</v>
      </c>
      <c r="T17" s="58">
        <f t="shared" si="2"/>
        <v>1</v>
      </c>
      <c r="U17" s="57">
        <f>'[1]Access-Jul'!Q17</f>
        <v>689616398.94000006</v>
      </c>
      <c r="V17" s="58">
        <f t="shared" si="3"/>
        <v>0.99985566624890232</v>
      </c>
      <c r="W17" s="57">
        <f>'[1]Access-Jul'!R17</f>
        <v>667317886.71000004</v>
      </c>
      <c r="X17" s="58">
        <f t="shared" si="4"/>
        <v>0.96752567259394318</v>
      </c>
    </row>
    <row r="18" spans="1:24" s="11" customFormat="1" ht="28.5" customHeight="1" x14ac:dyDescent="0.2">
      <c r="A18" s="52" t="str">
        <f>+'[1]Access-Jul'!A18</f>
        <v>12101</v>
      </c>
      <c r="B18" s="53" t="str">
        <f>+'[1]Access-Jul'!B18</f>
        <v>JUSTICA FEDERAL DE PRIMEIRO GRAU</v>
      </c>
      <c r="C18" s="52" t="str">
        <f>CONCATENATE('[1]Access-Jul'!C18,".",'[1]Access-Jul'!D18)</f>
        <v>02.122</v>
      </c>
      <c r="D18" s="52" t="str">
        <f>CONCATENATE('[1]Access-Jul'!E18,".",'[1]Access-Jul'!G18)</f>
        <v>0033.20TP</v>
      </c>
      <c r="E18" s="53" t="str">
        <f>+'[1]Access-Jul'!F18</f>
        <v>PROGRAMA DE GESTAO E MANUTENCAO DO PODER JUDICIARIO</v>
      </c>
      <c r="F18" s="53" t="str">
        <f>+'[1]Access-Jul'!H18</f>
        <v>ATIVOS CIVIS DA UNIAO</v>
      </c>
      <c r="G18" s="52" t="str">
        <f>IF('[1]Access-Jul'!I18="1","F","S")</f>
        <v>F</v>
      </c>
      <c r="H18" s="52" t="str">
        <f>+'[1]Access-Jul'!J18</f>
        <v>3000</v>
      </c>
      <c r="I18" s="53" t="str">
        <f>+'[1]Access-Jul'!K18</f>
        <v>RECURSOS LIVRES DA UNIAO</v>
      </c>
      <c r="J18" s="52" t="str">
        <f>+'[1]Access-Jul'!L18</f>
        <v>1</v>
      </c>
      <c r="K18" s="57"/>
      <c r="L18" s="57"/>
      <c r="M18" s="57"/>
      <c r="N18" s="55">
        <f t="shared" si="0"/>
        <v>0</v>
      </c>
      <c r="O18" s="57">
        <v>0</v>
      </c>
      <c r="P18" s="57">
        <f>'[1]Access-Jul'!M18</f>
        <v>52000000</v>
      </c>
      <c r="Q18" s="57">
        <f>'[1]Access-Jul'!N18-'[1]Access-Jul'!O18</f>
        <v>0</v>
      </c>
      <c r="R18" s="57">
        <f t="shared" si="1"/>
        <v>52000000</v>
      </c>
      <c r="S18" s="57">
        <f>'[1]Access-Jul'!P18</f>
        <v>52000000</v>
      </c>
      <c r="T18" s="58">
        <f t="shared" si="2"/>
        <v>1</v>
      </c>
      <c r="U18" s="57">
        <f>'[1]Access-Jul'!Q18</f>
        <v>52000000</v>
      </c>
      <c r="V18" s="58">
        <f t="shared" si="3"/>
        <v>1</v>
      </c>
      <c r="W18" s="57">
        <f>'[1]Access-Jul'!R18</f>
        <v>52000000</v>
      </c>
      <c r="X18" s="58">
        <f t="shared" si="4"/>
        <v>1</v>
      </c>
    </row>
    <row r="19" spans="1:24" s="11" customFormat="1" ht="28.5" customHeight="1" x14ac:dyDescent="0.2">
      <c r="A19" s="52" t="str">
        <f>+'[1]Access-Jul'!A19</f>
        <v>12101</v>
      </c>
      <c r="B19" s="53" t="str">
        <f>+'[1]Access-Jul'!B19</f>
        <v>JUSTICA FEDERAL DE PRIMEIRO GRAU</v>
      </c>
      <c r="C19" s="52" t="str">
        <f>CONCATENATE('[1]Access-Jul'!C19,".",'[1]Access-Jul'!D19)</f>
        <v>02.122</v>
      </c>
      <c r="D19" s="52" t="str">
        <f>CONCATENATE('[1]Access-Jul'!E19,".",'[1]Access-Jul'!G19)</f>
        <v>0033.216H</v>
      </c>
      <c r="E19" s="53" t="str">
        <f>+'[1]Access-Jul'!F19</f>
        <v>PROGRAMA DE GESTAO E MANUTENCAO DO PODER JUDICIARIO</v>
      </c>
      <c r="F19" s="53" t="str">
        <f>+'[1]Access-Jul'!H19</f>
        <v>AJUDA DE CUSTO PARA MORADIA OU AUXILIO-MORADIA A AGENTES PUB</v>
      </c>
      <c r="G19" s="52" t="str">
        <f>IF('[1]Access-Jul'!I19="1","F","S")</f>
        <v>F</v>
      </c>
      <c r="H19" s="52" t="str">
        <f>+'[1]Access-Jul'!J19</f>
        <v>1000</v>
      </c>
      <c r="I19" s="53" t="str">
        <f>+'[1]Access-Jul'!K19</f>
        <v>RECURSOS LIVRES DA UNIAO</v>
      </c>
      <c r="J19" s="52" t="str">
        <f>+'[1]Access-Jul'!L19</f>
        <v>3</v>
      </c>
      <c r="K19" s="57"/>
      <c r="L19" s="57"/>
      <c r="M19" s="57"/>
      <c r="N19" s="55">
        <f t="shared" si="0"/>
        <v>0</v>
      </c>
      <c r="O19" s="57">
        <v>0</v>
      </c>
      <c r="P19" s="57">
        <f>'[1]Access-Jul'!M19</f>
        <v>203592</v>
      </c>
      <c r="Q19" s="57">
        <f>'[1]Access-Jul'!N19-'[1]Access-Jul'!O19</f>
        <v>0</v>
      </c>
      <c r="R19" s="57">
        <f t="shared" si="1"/>
        <v>203592</v>
      </c>
      <c r="S19" s="57">
        <f>'[1]Access-Jul'!P19</f>
        <v>143712</v>
      </c>
      <c r="T19" s="58">
        <f t="shared" si="2"/>
        <v>0.70588235294117652</v>
      </c>
      <c r="U19" s="57">
        <f>'[1]Access-Jul'!Q19</f>
        <v>45931.48</v>
      </c>
      <c r="V19" s="58">
        <f t="shared" si="3"/>
        <v>0.22560552477504028</v>
      </c>
      <c r="W19" s="57">
        <f>'[1]Access-Jul'!R19</f>
        <v>45931.48</v>
      </c>
      <c r="X19" s="58">
        <f t="shared" si="4"/>
        <v>0.22560552477504028</v>
      </c>
    </row>
    <row r="20" spans="1:24" s="11" customFormat="1" ht="28.5" customHeight="1" x14ac:dyDescent="0.2">
      <c r="A20" s="52" t="str">
        <f>+'[1]Access-Jul'!A20</f>
        <v>12101</v>
      </c>
      <c r="B20" s="53" t="str">
        <f>+'[1]Access-Jul'!B20</f>
        <v>JUSTICA FEDERAL DE PRIMEIRO GRAU</v>
      </c>
      <c r="C20" s="52" t="str">
        <f>CONCATENATE('[1]Access-Jul'!C20,".",'[1]Access-Jul'!D20)</f>
        <v>02.122</v>
      </c>
      <c r="D20" s="52" t="str">
        <f>CONCATENATE('[1]Access-Jul'!E20,".",'[1]Access-Jul'!G20)</f>
        <v>0033.219Z</v>
      </c>
      <c r="E20" s="53" t="str">
        <f>+'[1]Access-Jul'!F20</f>
        <v>PROGRAMA DE GESTAO E MANUTENCAO DO PODER JUDICIARIO</v>
      </c>
      <c r="F20" s="53" t="str">
        <f>+'[1]Access-Jul'!H20</f>
        <v>CONSERVACAO E RECUPERACAO DE ATIVOS DE INFRAESTRUTURA DA UNI</v>
      </c>
      <c r="G20" s="52" t="str">
        <f>IF('[1]Access-Jul'!I20="1","F","S")</f>
        <v>F</v>
      </c>
      <c r="H20" s="52" t="str">
        <f>+'[1]Access-Jul'!J20</f>
        <v>1000</v>
      </c>
      <c r="I20" s="53" t="str">
        <f>+'[1]Access-Jul'!K20</f>
        <v>RECURSOS LIVRES DA UNIAO</v>
      </c>
      <c r="J20" s="52" t="str">
        <f>+'[1]Access-Jul'!L20</f>
        <v>4</v>
      </c>
      <c r="K20" s="57"/>
      <c r="L20" s="57"/>
      <c r="M20" s="57"/>
      <c r="N20" s="55">
        <f t="shared" si="0"/>
        <v>0</v>
      </c>
      <c r="O20" s="57">
        <v>0</v>
      </c>
      <c r="P20" s="57">
        <f>'[1]Access-Jul'!M20</f>
        <v>17332083</v>
      </c>
      <c r="Q20" s="57">
        <f>'[1]Access-Jul'!N20-'[1]Access-Jul'!O20</f>
        <v>0</v>
      </c>
      <c r="R20" s="57">
        <f t="shared" si="1"/>
        <v>17332083</v>
      </c>
      <c r="S20" s="57">
        <f>'[1]Access-Jul'!P20</f>
        <v>351969.43</v>
      </c>
      <c r="T20" s="58">
        <f t="shared" si="2"/>
        <v>2.0307393519867174E-2</v>
      </c>
      <c r="U20" s="57">
        <f>'[1]Access-Jul'!Q20</f>
        <v>0</v>
      </c>
      <c r="V20" s="58">
        <f t="shared" si="3"/>
        <v>0</v>
      </c>
      <c r="W20" s="57">
        <f>'[1]Access-Jul'!R20</f>
        <v>0</v>
      </c>
      <c r="X20" s="58">
        <f t="shared" si="4"/>
        <v>0</v>
      </c>
    </row>
    <row r="21" spans="1:24" s="11" customFormat="1" ht="28.5" customHeight="1" x14ac:dyDescent="0.2">
      <c r="A21" s="52" t="str">
        <f>+'[1]Access-Jul'!A21</f>
        <v>12101</v>
      </c>
      <c r="B21" s="53" t="str">
        <f>+'[1]Access-Jul'!B21</f>
        <v>JUSTICA FEDERAL DE PRIMEIRO GRAU</v>
      </c>
      <c r="C21" s="52" t="str">
        <f>CONCATENATE('[1]Access-Jul'!C21,".",'[1]Access-Jul'!D21)</f>
        <v>02.331</v>
      </c>
      <c r="D21" s="52" t="str">
        <f>CONCATENATE('[1]Access-Jul'!E21,".",'[1]Access-Jul'!G21)</f>
        <v>0033.2004</v>
      </c>
      <c r="E21" s="53" t="str">
        <f>+'[1]Access-Jul'!F21</f>
        <v>PROGRAMA DE GESTAO E MANUTENCAO DO PODER JUDICIARIO</v>
      </c>
      <c r="F21" s="53" t="str">
        <f>+'[1]Access-Jul'!H21</f>
        <v>ASSISTENCIA MEDICA E ODONTOLOGICA AOS SERVIDORES CIVIS, EMPR</v>
      </c>
      <c r="G21" s="52" t="str">
        <f>IF('[1]Access-Jul'!I21="1","F","S")</f>
        <v>F</v>
      </c>
      <c r="H21" s="52" t="str">
        <f>+'[1]Access-Jul'!J21</f>
        <v>1000</v>
      </c>
      <c r="I21" s="53" t="str">
        <f>+'[1]Access-Jul'!K21</f>
        <v>RECURSOS LIVRES DA UNIAO</v>
      </c>
      <c r="J21" s="52" t="str">
        <f>+'[1]Access-Jul'!L21</f>
        <v>4</v>
      </c>
      <c r="K21" s="57"/>
      <c r="L21" s="57"/>
      <c r="M21" s="57"/>
      <c r="N21" s="55">
        <f t="shared" si="0"/>
        <v>0</v>
      </c>
      <c r="O21" s="57">
        <v>0</v>
      </c>
      <c r="P21" s="57">
        <f>'[1]Access-Jul'!M21</f>
        <v>3000</v>
      </c>
      <c r="Q21" s="57">
        <f>'[1]Access-Jul'!N21-'[1]Access-Jul'!O21</f>
        <v>0</v>
      </c>
      <c r="R21" s="57">
        <f t="shared" si="1"/>
        <v>3000</v>
      </c>
      <c r="S21" s="57">
        <f>'[1]Access-Jul'!P21</f>
        <v>516.35</v>
      </c>
      <c r="T21" s="58">
        <f t="shared" si="2"/>
        <v>0.17211666666666667</v>
      </c>
      <c r="U21" s="57">
        <f>'[1]Access-Jul'!Q21</f>
        <v>0</v>
      </c>
      <c r="V21" s="58">
        <f t="shared" si="3"/>
        <v>0</v>
      </c>
      <c r="W21" s="57">
        <f>'[1]Access-Jul'!R21</f>
        <v>0</v>
      </c>
      <c r="X21" s="58">
        <f t="shared" si="4"/>
        <v>0</v>
      </c>
    </row>
    <row r="22" spans="1:24" s="11" customFormat="1" ht="28.5" customHeight="1" x14ac:dyDescent="0.2">
      <c r="A22" s="52" t="str">
        <f>+'[1]Access-Jul'!A22</f>
        <v>12101</v>
      </c>
      <c r="B22" s="53" t="str">
        <f>+'[1]Access-Jul'!B22</f>
        <v>JUSTICA FEDERAL DE PRIMEIRO GRAU</v>
      </c>
      <c r="C22" s="52" t="str">
        <f>CONCATENATE('[1]Access-Jul'!C22,".",'[1]Access-Jul'!D22)</f>
        <v>02.331</v>
      </c>
      <c r="D22" s="52" t="str">
        <f>CONCATENATE('[1]Access-Jul'!E22,".",'[1]Access-Jul'!G22)</f>
        <v>0033.2004</v>
      </c>
      <c r="E22" s="53" t="str">
        <f>+'[1]Access-Jul'!F22</f>
        <v>PROGRAMA DE GESTAO E MANUTENCAO DO PODER JUDICIARIO</v>
      </c>
      <c r="F22" s="53" t="str">
        <f>+'[1]Access-Jul'!H22</f>
        <v>ASSISTENCIA MEDICA E ODONTOLOGICA AOS SERVIDORES CIVIS, EMPR</v>
      </c>
      <c r="G22" s="52" t="str">
        <f>IF('[1]Access-Jul'!I22="1","F","S")</f>
        <v>F</v>
      </c>
      <c r="H22" s="52" t="str">
        <f>+'[1]Access-Jul'!J22</f>
        <v>1000</v>
      </c>
      <c r="I22" s="53" t="str">
        <f>+'[1]Access-Jul'!K22</f>
        <v>RECURSOS LIVRES DA UNIAO</v>
      </c>
      <c r="J22" s="52" t="str">
        <f>+'[1]Access-Jul'!L22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'[1]Access-Jul'!M22</f>
        <v>90553591</v>
      </c>
      <c r="Q22" s="57">
        <f>'[1]Access-Jul'!N22-'[1]Access-Jul'!O22</f>
        <v>0</v>
      </c>
      <c r="R22" s="57">
        <f t="shared" si="1"/>
        <v>90553591</v>
      </c>
      <c r="S22" s="57">
        <f>'[1]Access-Jul'!P22</f>
        <v>83415834.239999995</v>
      </c>
      <c r="T22" s="58">
        <f t="shared" si="2"/>
        <v>0.92117643617247602</v>
      </c>
      <c r="U22" s="57">
        <f>'[1]Access-Jul'!Q22</f>
        <v>42761446.380000003</v>
      </c>
      <c r="V22" s="58">
        <f t="shared" si="3"/>
        <v>0.47222253593454955</v>
      </c>
      <c r="W22" s="57">
        <f>'[1]Access-Jul'!R22</f>
        <v>39550363.810000002</v>
      </c>
      <c r="X22" s="58">
        <f t="shared" si="4"/>
        <v>0.43676195911435473</v>
      </c>
    </row>
    <row r="23" spans="1:24" s="11" customFormat="1" ht="28.5" customHeight="1" x14ac:dyDescent="0.2">
      <c r="A23" s="52" t="str">
        <f>+'[1]Access-Jul'!A23</f>
        <v>12101</v>
      </c>
      <c r="B23" s="53" t="str">
        <f>+'[1]Access-Jul'!B23</f>
        <v>JUSTICA FEDERAL DE PRIMEIRO GRAU</v>
      </c>
      <c r="C23" s="52" t="str">
        <f>CONCATENATE('[1]Access-Jul'!C23,".",'[1]Access-Jul'!D23)</f>
        <v>02.331</v>
      </c>
      <c r="D23" s="52" t="str">
        <f>CONCATENATE('[1]Access-Jul'!E23,".",'[1]Access-Jul'!G23)</f>
        <v>0033.212B</v>
      </c>
      <c r="E23" s="53" t="str">
        <f>+'[1]Access-Jul'!F23</f>
        <v>PROGRAMA DE GESTAO E MANUTENCAO DO PODER JUDICIARIO</v>
      </c>
      <c r="F23" s="53" t="str">
        <f>+'[1]Access-Jul'!H23</f>
        <v>BENEFICIOS OBRIGATORIOS AOS SERVIDORES CIVIS, EMPREGADOS, MI</v>
      </c>
      <c r="G23" s="52" t="str">
        <f>IF('[1]Access-Jul'!I23="1","F","S")</f>
        <v>F</v>
      </c>
      <c r="H23" s="52" t="str">
        <f>+'[1]Access-Jul'!J23</f>
        <v>1000</v>
      </c>
      <c r="I23" s="53" t="str">
        <f>+'[1]Access-Jul'!K23</f>
        <v>RECURSOS LIVRES DA UNIAO</v>
      </c>
      <c r="J23" s="52" t="str">
        <f>+'[1]Access-Jul'!L23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'[1]Access-Jul'!M23</f>
        <v>70446107.189999998</v>
      </c>
      <c r="Q23" s="57">
        <f>'[1]Access-Jul'!N23-'[1]Access-Jul'!O23</f>
        <v>0</v>
      </c>
      <c r="R23" s="57">
        <f t="shared" si="1"/>
        <v>70446107.189999998</v>
      </c>
      <c r="S23" s="57">
        <f>'[1]Access-Jul'!P23</f>
        <v>70038352</v>
      </c>
      <c r="T23" s="58">
        <f t="shared" si="2"/>
        <v>0.99421181373584999</v>
      </c>
      <c r="U23" s="57">
        <f>'[1]Access-Jul'!Q23</f>
        <v>48278613.090000004</v>
      </c>
      <c r="V23" s="58">
        <f t="shared" si="3"/>
        <v>0.68532691181626104</v>
      </c>
      <c r="W23" s="57">
        <f>'[1]Access-Jul'!R23</f>
        <v>48278613.090000004</v>
      </c>
      <c r="X23" s="58">
        <f t="shared" si="4"/>
        <v>0.68532691181626104</v>
      </c>
    </row>
    <row r="24" spans="1:24" s="11" customFormat="1" ht="28.5" customHeight="1" x14ac:dyDescent="0.2">
      <c r="A24" s="52" t="str">
        <f>+'[1]Access-Jul'!A24</f>
        <v>12101</v>
      </c>
      <c r="B24" s="53" t="str">
        <f>+'[1]Access-Jul'!B24</f>
        <v>JUSTICA FEDERAL DE PRIMEIRO GRAU</v>
      </c>
      <c r="C24" s="52" t="str">
        <f>CONCATENATE('[1]Access-Jul'!C24,".",'[1]Access-Jul'!D24)</f>
        <v>02.846</v>
      </c>
      <c r="D24" s="52" t="str">
        <f>CONCATENATE('[1]Access-Jul'!E24,".",'[1]Access-Jul'!G24)</f>
        <v>0033.09HB</v>
      </c>
      <c r="E24" s="53" t="str">
        <f>+'[1]Access-Jul'!F24</f>
        <v>PROGRAMA DE GESTAO E MANUTENCAO DO PODER JUDICIARIO</v>
      </c>
      <c r="F24" s="53" t="str">
        <f>+'[1]Access-Jul'!H24</f>
        <v>CONTRIBUICAO DA UNIAO, DE SUAS AUTARQUIAS E FUNDACOES PARA O</v>
      </c>
      <c r="G24" s="52" t="str">
        <f>IF('[1]Access-Jul'!I24="1","F","S")</f>
        <v>F</v>
      </c>
      <c r="H24" s="52" t="str">
        <f>+'[1]Access-Jul'!J24</f>
        <v>1000</v>
      </c>
      <c r="I24" s="53" t="str">
        <f>+'[1]Access-Jul'!K24</f>
        <v>RECURSOS LIVRES DA UNIAO</v>
      </c>
      <c r="J24" s="52" t="str">
        <f>+'[1]Access-Jul'!L24</f>
        <v>1</v>
      </c>
      <c r="K24" s="57"/>
      <c r="L24" s="57"/>
      <c r="M24" s="57"/>
      <c r="N24" s="55">
        <f t="shared" si="0"/>
        <v>0</v>
      </c>
      <c r="O24" s="57">
        <v>0</v>
      </c>
      <c r="P24" s="57">
        <f>'[1]Access-Jul'!M24</f>
        <v>128999977.68000001</v>
      </c>
      <c r="Q24" s="57">
        <f>'[1]Access-Jul'!N24-'[1]Access-Jul'!O24</f>
        <v>0</v>
      </c>
      <c r="R24" s="57">
        <f t="shared" si="1"/>
        <v>128999977.68000001</v>
      </c>
      <c r="S24" s="57">
        <f>'[1]Access-Jul'!P24</f>
        <v>128999977.68000001</v>
      </c>
      <c r="T24" s="58">
        <f t="shared" si="2"/>
        <v>1</v>
      </c>
      <c r="U24" s="57">
        <f>'[1]Access-Jul'!Q24</f>
        <v>128999977.68000001</v>
      </c>
      <c r="V24" s="58">
        <f t="shared" si="3"/>
        <v>1</v>
      </c>
      <c r="W24" s="57">
        <f>'[1]Access-Jul'!R24</f>
        <v>128999977.68000001</v>
      </c>
      <c r="X24" s="58">
        <f t="shared" si="4"/>
        <v>1</v>
      </c>
    </row>
    <row r="25" spans="1:24" s="11" customFormat="1" ht="28.5" customHeight="1" x14ac:dyDescent="0.2">
      <c r="A25" s="52" t="str">
        <f>+'[1]Access-Jul'!A25</f>
        <v>12101</v>
      </c>
      <c r="B25" s="53" t="str">
        <f>+'[1]Access-Jul'!B25</f>
        <v>JUSTICA FEDERAL DE PRIMEIRO GRAU</v>
      </c>
      <c r="C25" s="52" t="str">
        <f>CONCATENATE('[1]Access-Jul'!C25,".",'[1]Access-Jul'!D25)</f>
        <v>09.272</v>
      </c>
      <c r="D25" s="52" t="str">
        <f>CONCATENATE('[1]Access-Jul'!E25,".",'[1]Access-Jul'!G25)</f>
        <v>0033.0181</v>
      </c>
      <c r="E25" s="53" t="str">
        <f>+'[1]Access-Jul'!F25</f>
        <v>PROGRAMA DE GESTAO E MANUTENCAO DO PODER JUDICIARIO</v>
      </c>
      <c r="F25" s="53" t="str">
        <f>+'[1]Access-Jul'!H25</f>
        <v>APOSENTADORIAS E PENSOES CIVIS DA UNIAO</v>
      </c>
      <c r="G25" s="52" t="str">
        <f>IF('[1]Access-Jul'!I25="1","F","S")</f>
        <v>S</v>
      </c>
      <c r="H25" s="52" t="str">
        <f>+'[1]Access-Jul'!J25</f>
        <v>1056</v>
      </c>
      <c r="I25" s="53" t="str">
        <f>+'[1]Access-Jul'!K25</f>
        <v>BENEFICIOS DO RPPS DA UNIAO</v>
      </c>
      <c r="J25" s="52" t="str">
        <f>+'[1]Access-Jul'!L25</f>
        <v>1</v>
      </c>
      <c r="K25" s="57"/>
      <c r="L25" s="57"/>
      <c r="M25" s="57"/>
      <c r="N25" s="55">
        <f t="shared" si="0"/>
        <v>0</v>
      </c>
      <c r="O25" s="57">
        <v>0</v>
      </c>
      <c r="P25" s="57">
        <f>'[1]Access-Jul'!M25</f>
        <v>191624064.50999999</v>
      </c>
      <c r="Q25" s="57">
        <f>'[1]Access-Jul'!N25-'[1]Access-Jul'!O25</f>
        <v>0</v>
      </c>
      <c r="R25" s="57">
        <f t="shared" si="1"/>
        <v>191624064.50999999</v>
      </c>
      <c r="S25" s="57">
        <f>'[1]Access-Jul'!P25</f>
        <v>191624064.50999999</v>
      </c>
      <c r="T25" s="58">
        <f t="shared" si="2"/>
        <v>1</v>
      </c>
      <c r="U25" s="57">
        <f>'[1]Access-Jul'!Q25</f>
        <v>191615337.78999999</v>
      </c>
      <c r="V25" s="58">
        <f t="shared" si="3"/>
        <v>0.99995445916449843</v>
      </c>
      <c r="W25" s="57">
        <f>'[1]Access-Jul'!R25</f>
        <v>186445371.52000001</v>
      </c>
      <c r="X25" s="58">
        <f t="shared" si="4"/>
        <v>0.97297472526093021</v>
      </c>
    </row>
    <row r="26" spans="1:24" s="11" customFormat="1" ht="28.5" customHeight="1" x14ac:dyDescent="0.2">
      <c r="A26" s="52" t="str">
        <f>+'[1]Access-Jul'!A26</f>
        <v>12101</v>
      </c>
      <c r="B26" s="53" t="str">
        <f>+'[1]Access-Jul'!B26</f>
        <v>JUSTICA FEDERAL DE PRIMEIRO GRAU</v>
      </c>
      <c r="C26" s="52" t="str">
        <f>CONCATENATE('[1]Access-Jul'!C26,".",'[1]Access-Jul'!D26)</f>
        <v>28.846</v>
      </c>
      <c r="D26" s="52" t="str">
        <f>CONCATENATE('[1]Access-Jul'!E26,".",'[1]Access-Jul'!G26)</f>
        <v>0909.00S6</v>
      </c>
      <c r="E26" s="53" t="str">
        <f>+'[1]Access-Jul'!F26</f>
        <v>OPERACOES ESPECIAIS: OUTROS ENCARGOS ESPECIAIS</v>
      </c>
      <c r="F26" s="53" t="str">
        <f>+'[1]Access-Jul'!H26</f>
        <v>BENEFICIO ESPECIAL - LEI N. 12.618, DE 2012</v>
      </c>
      <c r="G26" s="52" t="str">
        <f>IF('[1]Access-Jul'!I26="1","F","S")</f>
        <v>F</v>
      </c>
      <c r="H26" s="52" t="str">
        <f>+'[1]Access-Jul'!J26</f>
        <v>1000</v>
      </c>
      <c r="I26" s="53" t="str">
        <f>+'[1]Access-Jul'!K26</f>
        <v>RECURSOS LIVRES DA UNIAO</v>
      </c>
      <c r="J26" s="52" t="str">
        <f>+'[1]Access-Jul'!L26</f>
        <v>1</v>
      </c>
      <c r="K26" s="57"/>
      <c r="L26" s="57"/>
      <c r="M26" s="57"/>
      <c r="N26" s="55">
        <f t="shared" si="0"/>
        <v>0</v>
      </c>
      <c r="O26" s="57">
        <v>0</v>
      </c>
      <c r="P26" s="57">
        <f>'[1]Access-Jul'!M26</f>
        <v>1009922.1</v>
      </c>
      <c r="Q26" s="57">
        <f>'[1]Access-Jul'!N26-'[1]Access-Jul'!O26</f>
        <v>0</v>
      </c>
      <c r="R26" s="57">
        <f t="shared" si="1"/>
        <v>1009922.1</v>
      </c>
      <c r="S26" s="57">
        <f>'[1]Access-Jul'!P26</f>
        <v>1009922.1</v>
      </c>
      <c r="T26" s="58">
        <f t="shared" si="2"/>
        <v>1</v>
      </c>
      <c r="U26" s="57">
        <f>'[1]Access-Jul'!Q26</f>
        <v>1009922.1</v>
      </c>
      <c r="V26" s="58">
        <f t="shared" si="3"/>
        <v>1</v>
      </c>
      <c r="W26" s="57">
        <f>'[1]Access-Jul'!R26</f>
        <v>1009922.1</v>
      </c>
      <c r="X26" s="58">
        <f t="shared" si="4"/>
        <v>1</v>
      </c>
    </row>
    <row r="27" spans="1:24" s="11" customFormat="1" ht="28.5" customHeight="1" x14ac:dyDescent="0.2">
      <c r="A27" s="52" t="str">
        <f>+'[1]Access-Jul'!A27</f>
        <v>12104</v>
      </c>
      <c r="B27" s="53" t="str">
        <f>+'[1]Access-Jul'!B27</f>
        <v>TRIBUNAL REGIONAL FEDERAL DA 3A. REGIAO</v>
      </c>
      <c r="C27" s="52" t="str">
        <f>CONCATENATE('[1]Access-Jul'!C27,".",'[1]Access-Jul'!D27)</f>
        <v>02.061</v>
      </c>
      <c r="D27" s="52" t="str">
        <f>CONCATENATE('[1]Access-Jul'!E27,".",'[1]Access-Jul'!G27)</f>
        <v>0033.4257</v>
      </c>
      <c r="E27" s="53" t="str">
        <f>+'[1]Access-Jul'!F27</f>
        <v>PROGRAMA DE GESTAO E MANUTENCAO DO PODER JUDICIARIO</v>
      </c>
      <c r="F27" s="53" t="str">
        <f>+'[1]Access-Jul'!H27</f>
        <v>JULGAMENTO DE CAUSAS NA JUSTICA FEDERAL</v>
      </c>
      <c r="G27" s="52" t="str">
        <f>IF('[1]Access-Jul'!I27="1","F","S")</f>
        <v>F</v>
      </c>
      <c r="H27" s="52" t="str">
        <f>+'[1]Access-Jul'!J27</f>
        <v>1000</v>
      </c>
      <c r="I27" s="53" t="str">
        <f>+'[1]Access-Jul'!K27</f>
        <v>RECURSOS LIVRES DA UNIAO</v>
      </c>
      <c r="J27" s="52" t="str">
        <f>+'[1]Access-Jul'!L27</f>
        <v>3</v>
      </c>
      <c r="K27" s="57"/>
      <c r="L27" s="57"/>
      <c r="M27" s="57"/>
      <c r="N27" s="55">
        <f t="shared" si="0"/>
        <v>0</v>
      </c>
      <c r="O27" s="57">
        <v>0</v>
      </c>
      <c r="P27" s="57">
        <f>'[1]Access-Jul'!M27</f>
        <v>679059</v>
      </c>
      <c r="Q27" s="57">
        <f>'[1]Access-Jul'!N27-'[1]Access-Jul'!O27</f>
        <v>0</v>
      </c>
      <c r="R27" s="57">
        <f t="shared" si="1"/>
        <v>679059</v>
      </c>
      <c r="S27" s="57">
        <f>'[1]Access-Jul'!P27</f>
        <v>679059</v>
      </c>
      <c r="T27" s="58">
        <f t="shared" si="2"/>
        <v>1</v>
      </c>
      <c r="U27" s="57">
        <f>'[1]Access-Jul'!Q27</f>
        <v>0</v>
      </c>
      <c r="V27" s="58">
        <f t="shared" si="3"/>
        <v>0</v>
      </c>
      <c r="W27" s="57">
        <f>'[1]Access-Jul'!R27</f>
        <v>0</v>
      </c>
      <c r="X27" s="58">
        <f t="shared" si="4"/>
        <v>0</v>
      </c>
    </row>
    <row r="28" spans="1:24" s="11" customFormat="1" ht="28.5" customHeight="1" x14ac:dyDescent="0.2">
      <c r="A28" s="52" t="str">
        <f>+'[1]Access-Jul'!A28</f>
        <v>14102</v>
      </c>
      <c r="B28" s="53" t="str">
        <f>+'[1]Access-Jul'!B28</f>
        <v>TRIBUNAL REGIONAL ELEITORAL DO ACRE</v>
      </c>
      <c r="C28" s="52" t="str">
        <f>CONCATENATE('[1]Access-Jul'!C28,".",'[1]Access-Jul'!D28)</f>
        <v>02.122</v>
      </c>
      <c r="D28" s="52" t="str">
        <f>CONCATENATE('[1]Access-Jul'!E28,".",'[1]Access-Jul'!G28)</f>
        <v>0033.20GP</v>
      </c>
      <c r="E28" s="53" t="str">
        <f>+'[1]Access-Jul'!F28</f>
        <v>PROGRAMA DE GESTAO E MANUTENCAO DO PODER JUDICIARIO</v>
      </c>
      <c r="F28" s="53" t="str">
        <f>+'[1]Access-Jul'!H28</f>
        <v>JULGAMENTO DE CAUSAS E GESTAO ADMINISTRATIVA NA JUSTICA ELEI</v>
      </c>
      <c r="G28" s="52" t="str">
        <f>IF('[1]Access-Jul'!I28="1","F","S")</f>
        <v>F</v>
      </c>
      <c r="H28" s="52" t="str">
        <f>+'[1]Access-Jul'!J28</f>
        <v>1000</v>
      </c>
      <c r="I28" s="53" t="str">
        <f>+'[1]Access-Jul'!K28</f>
        <v>RECURSOS LIVRES DA UNIAO</v>
      </c>
      <c r="J28" s="52" t="str">
        <f>+'[1]Access-Jul'!L28</f>
        <v>3</v>
      </c>
      <c r="K28" s="57"/>
      <c r="L28" s="57"/>
      <c r="M28" s="57"/>
      <c r="N28" s="55">
        <f t="shared" si="0"/>
        <v>0</v>
      </c>
      <c r="O28" s="57">
        <v>0</v>
      </c>
      <c r="P28" s="57">
        <f>'[1]Access-Jul'!M28</f>
        <v>0</v>
      </c>
      <c r="Q28" s="57">
        <f>'[1]Access-Jul'!N28-'[1]Access-Jul'!O28</f>
        <v>10724.6</v>
      </c>
      <c r="R28" s="57">
        <f t="shared" si="1"/>
        <v>10724.6</v>
      </c>
      <c r="S28" s="57">
        <f>'[1]Access-Jul'!P28</f>
        <v>10724.6</v>
      </c>
      <c r="T28" s="58">
        <f t="shared" si="2"/>
        <v>1</v>
      </c>
      <c r="U28" s="57">
        <f>'[1]Access-Jul'!Q28</f>
        <v>10724.6</v>
      </c>
      <c r="V28" s="58">
        <f t="shared" si="3"/>
        <v>1</v>
      </c>
      <c r="W28" s="57">
        <f>'[1]Access-Jul'!R28</f>
        <v>10724.6</v>
      </c>
      <c r="X28" s="58">
        <f t="shared" si="4"/>
        <v>1</v>
      </c>
    </row>
    <row r="29" spans="1:24" s="11" customFormat="1" ht="28.5" customHeight="1" x14ac:dyDescent="0.2">
      <c r="A29" s="52" t="str">
        <f>+'[1]Access-Jul'!A29</f>
        <v>14123</v>
      </c>
      <c r="B29" s="53" t="str">
        <f>+'[1]Access-Jul'!B29</f>
        <v>TRIBUNAL REGIONAL ELEITORAL DE SANTA CATARINA</v>
      </c>
      <c r="C29" s="52" t="str">
        <f>CONCATENATE('[1]Access-Jul'!C29,".",'[1]Access-Jul'!D29)</f>
        <v>02.122</v>
      </c>
      <c r="D29" s="52" t="str">
        <f>CONCATENATE('[1]Access-Jul'!E29,".",'[1]Access-Jul'!G29)</f>
        <v>0033.20GP</v>
      </c>
      <c r="E29" s="53" t="str">
        <f>+'[1]Access-Jul'!F29</f>
        <v>PROGRAMA DE GESTAO E MANUTENCAO DO PODER JUDICIARIO</v>
      </c>
      <c r="F29" s="53" t="str">
        <f>+'[1]Access-Jul'!H29</f>
        <v>JULGAMENTO DE CAUSAS E GESTAO ADMINISTRATIVA NA JUSTICA ELEI</v>
      </c>
      <c r="G29" s="52" t="str">
        <f>IF('[1]Access-Jul'!I29="1","F","S")</f>
        <v>F</v>
      </c>
      <c r="H29" s="52" t="str">
        <f>+'[1]Access-Jul'!J29</f>
        <v>1000</v>
      </c>
      <c r="I29" s="53" t="str">
        <f>+'[1]Access-Jul'!K29</f>
        <v>RECURSOS LIVRES DA UNIAO</v>
      </c>
      <c r="J29" s="52" t="str">
        <f>+'[1]Access-Jul'!L29</f>
        <v>3</v>
      </c>
      <c r="K29" s="57"/>
      <c r="L29" s="57"/>
      <c r="M29" s="57"/>
      <c r="N29" s="55">
        <f t="shared" si="0"/>
        <v>0</v>
      </c>
      <c r="O29" s="57">
        <v>0</v>
      </c>
      <c r="P29" s="57">
        <f>'[1]Access-Jul'!M29</f>
        <v>0</v>
      </c>
      <c r="Q29" s="57">
        <f>'[1]Access-Jul'!N29-'[1]Access-Jul'!O29</f>
        <v>10118.6</v>
      </c>
      <c r="R29" s="57">
        <f t="shared" si="1"/>
        <v>10118.6</v>
      </c>
      <c r="S29" s="57">
        <f>'[1]Access-Jul'!P29</f>
        <v>0</v>
      </c>
      <c r="T29" s="58">
        <f t="shared" si="2"/>
        <v>0</v>
      </c>
      <c r="U29" s="57">
        <f>'[1]Access-Jul'!Q29</f>
        <v>0</v>
      </c>
      <c r="V29" s="58">
        <f t="shared" si="3"/>
        <v>0</v>
      </c>
      <c r="W29" s="57">
        <f>'[1]Access-Jul'!R29</f>
        <v>0</v>
      </c>
      <c r="X29" s="58">
        <f t="shared" si="4"/>
        <v>0</v>
      </c>
    </row>
    <row r="30" spans="1:24" s="11" customFormat="1" ht="28.5" customHeight="1" x14ac:dyDescent="0.2">
      <c r="A30" s="52" t="str">
        <f>+'[1]Access-Jul'!A30</f>
        <v>33201</v>
      </c>
      <c r="B30" s="53" t="str">
        <f>+'[1]Access-Jul'!B30</f>
        <v>INSTITUTO NACIONAL DO SEGURO SOCIAL</v>
      </c>
      <c r="C30" s="52" t="str">
        <f>CONCATENATE('[1]Access-Jul'!C30,".",'[1]Access-Jul'!D30)</f>
        <v>28.846</v>
      </c>
      <c r="D30" s="52" t="str">
        <f>CONCATENATE('[1]Access-Jul'!E30,".",'[1]Access-Jul'!G30)</f>
        <v>0901.00SA</v>
      </c>
      <c r="E30" s="53" t="str">
        <f>+'[1]Access-Jul'!F30</f>
        <v>OPERACOES ESPECIAIS: CUMPRIMENTO DE SENTENCAS JUDICIAIS</v>
      </c>
      <c r="F30" s="53" t="str">
        <f>+'[1]Access-Jul'!H30</f>
        <v>PAGAMENTO DE HONORARIOS PERICIAIS NAS ACOES EM QUE O INSS FI</v>
      </c>
      <c r="G30" s="52" t="str">
        <f>IF('[1]Access-Jul'!I30="1","F","S")</f>
        <v>S</v>
      </c>
      <c r="H30" s="52" t="str">
        <f>+'[1]Access-Jul'!J30</f>
        <v>1000</v>
      </c>
      <c r="I30" s="53" t="str">
        <f>+'[1]Access-Jul'!K30</f>
        <v>RECURSOS LIVRES DA UNIAO</v>
      </c>
      <c r="J30" s="52" t="str">
        <f>+'[1]Access-Jul'!L30</f>
        <v>3</v>
      </c>
      <c r="K30" s="57"/>
      <c r="L30" s="57"/>
      <c r="M30" s="57"/>
      <c r="N30" s="55">
        <f t="shared" si="0"/>
        <v>0</v>
      </c>
      <c r="O30" s="57">
        <v>0</v>
      </c>
      <c r="P30" s="57">
        <f>'[1]Access-Jul'!M30</f>
        <v>30732926</v>
      </c>
      <c r="Q30" s="57">
        <f>'[1]Access-Jul'!N30-'[1]Access-Jul'!O30</f>
        <v>0</v>
      </c>
      <c r="R30" s="57">
        <f t="shared" si="1"/>
        <v>30732926</v>
      </c>
      <c r="S30" s="57">
        <f>'[1]Access-Jul'!P30</f>
        <v>30692892.609999999</v>
      </c>
      <c r="T30" s="58">
        <f t="shared" si="2"/>
        <v>0.99869737785461754</v>
      </c>
      <c r="U30" s="57">
        <f>'[1]Access-Jul'!Q30</f>
        <v>30673389.890000001</v>
      </c>
      <c r="V30" s="58">
        <f t="shared" si="3"/>
        <v>0.99806279070206338</v>
      </c>
      <c r="W30" s="57">
        <f>'[1]Access-Jul'!R30</f>
        <v>28680165.109999999</v>
      </c>
      <c r="X30" s="58">
        <f t="shared" si="4"/>
        <v>0.93320646104441862</v>
      </c>
    </row>
    <row r="31" spans="1:24" s="11" customFormat="1" ht="28.5" customHeight="1" x14ac:dyDescent="0.2">
      <c r="A31" s="52" t="str">
        <f>+'[1]Access-Jul'!A31</f>
        <v>34101</v>
      </c>
      <c r="B31" s="53" t="str">
        <f>+'[1]Access-Jul'!B31</f>
        <v>MINISTERIO PUBLICO FEDERAL</v>
      </c>
      <c r="C31" s="52" t="str">
        <f>CONCATENATE('[1]Access-Jul'!C31,".",'[1]Access-Jul'!D31)</f>
        <v>03.062</v>
      </c>
      <c r="D31" s="52" t="str">
        <f>CONCATENATE('[1]Access-Jul'!E31,".",'[1]Access-Jul'!G31)</f>
        <v>0031.4264</v>
      </c>
      <c r="E31" s="53" t="str">
        <f>+'[1]Access-Jul'!F31</f>
        <v>PROGRAMA DE GESTAO E MANUTENCAO DO MINISTERIO PUBLICO</v>
      </c>
      <c r="F31" s="53" t="str">
        <f>+'[1]Access-Jul'!H31</f>
        <v>DEFESA DO INTERESSE PUBLICO NO PROCESSO JUDICIARIO - MINISTE</v>
      </c>
      <c r="G31" s="52" t="str">
        <f>IF('[1]Access-Jul'!I31="1","F","S")</f>
        <v>F</v>
      </c>
      <c r="H31" s="52" t="str">
        <f>+'[1]Access-Jul'!J31</f>
        <v>1000</v>
      </c>
      <c r="I31" s="53" t="str">
        <f>+'[1]Access-Jul'!K31</f>
        <v>RECURSOS LIVRES DA UNIAO</v>
      </c>
      <c r="J31" s="52" t="str">
        <f>+'[1]Access-Jul'!L31</f>
        <v>3</v>
      </c>
      <c r="K31" s="57"/>
      <c r="L31" s="57"/>
      <c r="M31" s="57"/>
      <c r="N31" s="55">
        <f t="shared" si="0"/>
        <v>0</v>
      </c>
      <c r="O31" s="57">
        <v>0</v>
      </c>
      <c r="P31" s="57">
        <f>'[1]Access-Jul'!M31</f>
        <v>0</v>
      </c>
      <c r="Q31" s="57">
        <f>'[1]Access-Jul'!N31-'[1]Access-Jul'!O31</f>
        <v>55074.26</v>
      </c>
      <c r="R31" s="57">
        <f t="shared" si="1"/>
        <v>55074.26</v>
      </c>
      <c r="S31" s="57">
        <f>'[1]Access-Jul'!P31</f>
        <v>21499.17</v>
      </c>
      <c r="T31" s="58">
        <f t="shared" si="2"/>
        <v>0.39036693366374775</v>
      </c>
      <c r="U31" s="57">
        <f>'[1]Access-Jul'!Q31</f>
        <v>20716.98</v>
      </c>
      <c r="V31" s="58">
        <f t="shared" si="3"/>
        <v>0.37616447320399765</v>
      </c>
      <c r="W31" s="57">
        <f>'[1]Access-Jul'!R31</f>
        <v>6096.64</v>
      </c>
      <c r="X31" s="58">
        <f t="shared" si="4"/>
        <v>0.11069853684824817</v>
      </c>
    </row>
    <row r="32" spans="1:24" s="11" customFormat="1" ht="28.5" customHeight="1" thickBot="1" x14ac:dyDescent="0.25">
      <c r="A32" s="52" t="str">
        <f>+'[1]Access-Jul'!A32</f>
        <v>63101</v>
      </c>
      <c r="B32" s="53" t="str">
        <f>+'[1]Access-Jul'!B32</f>
        <v>ADVOCACIA-GERAL DA UNIAO - AGU</v>
      </c>
      <c r="C32" s="52" t="str">
        <f>CONCATENATE('[1]Access-Jul'!C32,".",'[1]Access-Jul'!D32)</f>
        <v>03.092</v>
      </c>
      <c r="D32" s="52" t="str">
        <f>CONCATENATE('[1]Access-Jul'!E32,".",'[1]Access-Jul'!G32)</f>
        <v>4105.2674</v>
      </c>
      <c r="E32" s="53" t="str">
        <f>+'[1]Access-Jul'!F32</f>
        <v>DEFESA DA DEMOCRACIA E SEGURANCA JURIDICA PARA INOVACAOEM PO</v>
      </c>
      <c r="F32" s="53" t="str">
        <f>+'[1]Access-Jul'!H32</f>
        <v>REPRESENTACAO JUDICIAL E EXTRAJUDICIAL DA UNIAO E SUAS AUTAR</v>
      </c>
      <c r="G32" s="52" t="str">
        <f>IF('[1]Access-Jul'!I32="1","F","S")</f>
        <v>F</v>
      </c>
      <c r="H32" s="52" t="str">
        <f>+'[1]Access-Jul'!J32</f>
        <v>1000</v>
      </c>
      <c r="I32" s="53" t="str">
        <f>+'[1]Access-Jul'!K32</f>
        <v>RECURSOS LIVRES DA UNIAO</v>
      </c>
      <c r="J32" s="52" t="str">
        <f>+'[1]Access-Jul'!L32</f>
        <v>3</v>
      </c>
      <c r="K32" s="57"/>
      <c r="L32" s="57"/>
      <c r="M32" s="57"/>
      <c r="N32" s="55">
        <f t="shared" si="0"/>
        <v>0</v>
      </c>
      <c r="O32" s="57">
        <v>0</v>
      </c>
      <c r="P32" s="57">
        <f>'[1]Access-Jul'!M32</f>
        <v>0</v>
      </c>
      <c r="Q32" s="57">
        <f>'[1]Access-Jul'!N32-'[1]Access-Jul'!O32</f>
        <v>88628.3</v>
      </c>
      <c r="R32" s="57">
        <f t="shared" si="1"/>
        <v>88628.3</v>
      </c>
      <c r="S32" s="57">
        <f>'[1]Access-Jul'!P32</f>
        <v>82718.05</v>
      </c>
      <c r="T32" s="58">
        <f t="shared" si="2"/>
        <v>0.93331418971141267</v>
      </c>
      <c r="U32" s="57">
        <f>'[1]Access-Jul'!Q32</f>
        <v>78760.5</v>
      </c>
      <c r="V32" s="58">
        <f t="shared" si="3"/>
        <v>0.8886608453507514</v>
      </c>
      <c r="W32" s="57">
        <f>'[1]Access-Jul'!R32</f>
        <v>77237.91</v>
      </c>
      <c r="X32" s="58">
        <f t="shared" si="4"/>
        <v>0.87148134399508959</v>
      </c>
    </row>
    <row r="33" spans="1:24" s="11" customFormat="1" ht="28.5" customHeight="1" thickBot="1" x14ac:dyDescent="0.25">
      <c r="A33" s="19" t="s">
        <v>48</v>
      </c>
      <c r="B33" s="59"/>
      <c r="C33" s="59"/>
      <c r="D33" s="59"/>
      <c r="E33" s="59"/>
      <c r="F33" s="59"/>
      <c r="G33" s="59"/>
      <c r="H33" s="59"/>
      <c r="I33" s="59"/>
      <c r="J33" s="20"/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1">
        <f>SUM(P10:P32)</f>
        <v>1477284037.21</v>
      </c>
      <c r="Q33" s="61">
        <f>SUM(Q10:Q32)</f>
        <v>44721.30000000001</v>
      </c>
      <c r="R33" s="61">
        <f>SUM(R10:R32)</f>
        <v>1477328758.5099998</v>
      </c>
      <c r="S33" s="61">
        <f>SUM(S10:S32)</f>
        <v>1414404235.1499999</v>
      </c>
      <c r="T33" s="62">
        <f t="shared" si="2"/>
        <v>0.9574065535531413</v>
      </c>
      <c r="U33" s="61">
        <f>SUM(U10:U32)</f>
        <v>1259518713.53</v>
      </c>
      <c r="V33" s="62">
        <f t="shared" si="3"/>
        <v>0.85256494620758749</v>
      </c>
      <c r="W33" s="61">
        <f>SUM(W10:W32)</f>
        <v>1219752573.8399999</v>
      </c>
      <c r="X33" s="62">
        <f t="shared" si="4"/>
        <v>0.82564734952443131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63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64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s="7" customFormat="1" ht="15" customHeight="1" x14ac:dyDescent="0.2">
      <c r="R36" s="65"/>
    </row>
    <row r="37" spans="1:24" ht="15" customHeight="1" x14ac:dyDescent="0.2">
      <c r="N37" s="66"/>
      <c r="O37" s="66"/>
      <c r="P37" s="68"/>
      <c r="Q37" s="69"/>
      <c r="R37" s="70"/>
      <c r="S37" s="71"/>
      <c r="T37" s="71"/>
      <c r="U37" s="71"/>
      <c r="V37" s="71"/>
      <c r="W37" s="71"/>
      <c r="X37" s="7"/>
    </row>
    <row r="38" spans="1:24" ht="15" customHeight="1" x14ac:dyDescent="0.2">
      <c r="N38" s="66"/>
      <c r="O38" s="71"/>
      <c r="P38" s="71"/>
      <c r="Q38" s="67"/>
      <c r="R38" s="72"/>
      <c r="S38" s="71"/>
      <c r="T38" s="71"/>
      <c r="U38" s="71"/>
      <c r="V38" s="71"/>
      <c r="W38" s="71"/>
      <c r="X38" s="7"/>
    </row>
    <row r="39" spans="1:24" ht="15" customHeight="1" x14ac:dyDescent="0.2">
      <c r="N39" s="73"/>
      <c r="O39" s="11"/>
      <c r="P39" s="11"/>
      <c r="Q39" s="11"/>
      <c r="R39" s="74"/>
      <c r="S39" s="11"/>
      <c r="T39" s="11"/>
      <c r="U39" s="11"/>
      <c r="V39" s="11"/>
      <c r="W39" s="11"/>
      <c r="X39" s="7"/>
    </row>
    <row r="40" spans="1:24" ht="15" customHeight="1" x14ac:dyDescent="0.2">
      <c r="N40" s="75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" customHeight="1" x14ac:dyDescent="0.2">
      <c r="N41" s="76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2024-08-14T20:29:06Z</dcterms:created>
  <dcterms:modified xsi:type="dcterms:W3CDTF">2024-08-14T20:30:20Z</dcterms:modified>
</cp:coreProperties>
</file>