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8 Agosto\Publicacao internet TRF\Anexo II\090017\"/>
    </mc:Choice>
  </mc:AlternateContent>
  <bookViews>
    <workbookView xWindow="0" yWindow="0" windowWidth="28800" windowHeight="13590"/>
  </bookViews>
  <sheets>
    <sheet name="Ago" sheetId="1" r:id="rId1"/>
  </sheets>
  <externalReferences>
    <externalReference r:id="rId2"/>
  </externalReferences>
  <definedNames>
    <definedName name="_xlnm.Print_Area" localSheetId="0">Ago!$A$1:$X$36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3" i="1" l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4" i="1" s="1"/>
  <c r="U10" i="1"/>
  <c r="U34" i="1" s="1"/>
  <c r="S10" i="1"/>
  <c r="S34" i="1" s="1"/>
  <c r="Q10" i="1"/>
  <c r="Q34" i="1" s="1"/>
  <c r="P10" i="1"/>
  <c r="N10" i="1"/>
  <c r="J10" i="1"/>
  <c r="I10" i="1"/>
  <c r="H10" i="1"/>
  <c r="G10" i="1"/>
  <c r="F10" i="1"/>
  <c r="E10" i="1"/>
  <c r="D10" i="1"/>
  <c r="C10" i="1"/>
  <c r="B10" i="1"/>
  <c r="A10" i="1"/>
  <c r="R26" i="1" l="1"/>
  <c r="R29" i="1"/>
  <c r="R32" i="1"/>
  <c r="R15" i="1"/>
  <c r="T15" i="1" s="1"/>
  <c r="R18" i="1"/>
  <c r="R21" i="1"/>
  <c r="T21" i="1" s="1"/>
  <c r="R24" i="1"/>
  <c r="R27" i="1"/>
  <c r="R30" i="1"/>
  <c r="R33" i="1"/>
  <c r="T33" i="1" s="1"/>
  <c r="R12" i="1"/>
  <c r="R10" i="1"/>
  <c r="X10" i="1" s="1"/>
  <c r="R16" i="1"/>
  <c r="R22" i="1"/>
  <c r="R25" i="1"/>
  <c r="R28" i="1"/>
  <c r="X28" i="1" s="1"/>
  <c r="R31" i="1"/>
  <c r="V31" i="1" s="1"/>
  <c r="R13" i="1"/>
  <c r="V13" i="1" s="1"/>
  <c r="R19" i="1"/>
  <c r="X19" i="1" s="1"/>
  <c r="P34" i="1"/>
  <c r="X22" i="1"/>
  <c r="V22" i="1"/>
  <c r="T22" i="1"/>
  <c r="X31" i="1"/>
  <c r="V19" i="1"/>
  <c r="X16" i="1"/>
  <c r="V16" i="1"/>
  <c r="T16" i="1"/>
  <c r="X17" i="1"/>
  <c r="V17" i="1"/>
  <c r="T17" i="1"/>
  <c r="X20" i="1"/>
  <c r="V20" i="1"/>
  <c r="T20" i="1"/>
  <c r="X23" i="1"/>
  <c r="V23" i="1"/>
  <c r="T23" i="1"/>
  <c r="V10" i="1"/>
  <c r="R34" i="1"/>
  <c r="X14" i="1"/>
  <c r="V14" i="1"/>
  <c r="T14" i="1"/>
  <c r="X13" i="1"/>
  <c r="T13" i="1"/>
  <c r="X26" i="1"/>
  <c r="V26" i="1"/>
  <c r="T26" i="1"/>
  <c r="X29" i="1"/>
  <c r="V29" i="1"/>
  <c r="T29" i="1"/>
  <c r="X32" i="1"/>
  <c r="V32" i="1"/>
  <c r="T32" i="1"/>
  <c r="T11" i="1"/>
  <c r="X11" i="1"/>
  <c r="V11" i="1"/>
  <c r="T18" i="1"/>
  <c r="X18" i="1"/>
  <c r="V18" i="1"/>
  <c r="V21" i="1"/>
  <c r="T24" i="1"/>
  <c r="X24" i="1"/>
  <c r="V24" i="1"/>
  <c r="T27" i="1"/>
  <c r="X27" i="1"/>
  <c r="V27" i="1"/>
  <c r="T30" i="1"/>
  <c r="X30" i="1"/>
  <c r="V30" i="1"/>
  <c r="X25" i="1"/>
  <c r="V25" i="1"/>
  <c r="T25" i="1"/>
  <c r="T12" i="1"/>
  <c r="X12" i="1"/>
  <c r="V12" i="1"/>
  <c r="T10" i="1" l="1"/>
  <c r="V15" i="1"/>
  <c r="X15" i="1"/>
  <c r="T28" i="1"/>
  <c r="V28" i="1"/>
  <c r="T19" i="1"/>
  <c r="V33" i="1"/>
  <c r="X33" i="1"/>
  <c r="X21" i="1"/>
  <c r="T31" i="1"/>
  <c r="V34" i="1"/>
  <c r="T34" i="1"/>
  <c r="X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<sst xmlns="http://schemas.openxmlformats.org/spreadsheetml/2006/main" count="55" uniqueCount="51">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</sst>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166" fontId="3" fillId="0" borderId="0" xfId="1" applyNumberFormat="1" applyFont="1" applyBorder="1"/>
    <xf numFmtId="0" fontId="4" fillId="0" borderId="0" xfId="1" applyFont="1" applyBorder="1"/>
    <xf numFmtId="166" fontId="3" fillId="0" borderId="0" xfId="1" applyNumberFormat="1" applyFont="1"/>
    <xf numFmtId="0" fontId="2" fillId="0" borderId="0" xfId="1" applyFont="1" applyAlignment="1">
      <alignment horizontal="right"/>
    </xf>
    <xf numFmtId="167" fontId="2" fillId="0" borderId="0" xfId="1" applyNumberFormat="1" applyFont="1"/>
    <xf numFmtId="0" fontId="3" fillId="0" borderId="0" xfId="1" applyFont="1" applyAlignment="1">
      <alignment horizontal="right"/>
    </xf>
    <xf numFmtId="0" fontId="2" fillId="0" borderId="0" xfId="1" applyAlignment="1">
      <alignment horizontal="right"/>
    </xf>
  </cellXfs>
  <cellStyles count="6">
    <cellStyle name="Normal" xfId="0" builtinId="0"/>
    <cellStyle name="Normal 12" xfId="1"/>
    <cellStyle name="Normal 2 8 3" xfId="3"/>
    <cellStyle name="Porcentagem 11 2" xfId="2"/>
    <cellStyle name="Porcentagem 2 3" xfId="4"/>
    <cellStyle name="Vírgula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11101</v>
          </cell>
          <cell r="B10" t="str">
            <v>SUPERIOR TRIBUNAL DE JUSTICA</v>
          </cell>
          <cell r="C10" t="str">
            <v>02</v>
          </cell>
          <cell r="D10" t="str">
            <v>128</v>
          </cell>
          <cell r="E10" t="str">
            <v>0033</v>
          </cell>
          <cell r="F10" t="str">
            <v>PROGRAMA DE GESTAO E MANUTENCAO DO PODER JUDICIARIO</v>
          </cell>
          <cell r="G10" t="str">
            <v>20G2</v>
          </cell>
          <cell r="H10" t="str">
            <v>FORMACAO E APERFEICOAMENTO DE MAGISTRADOS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N10">
            <v>5962.5</v>
          </cell>
          <cell r="P10">
            <v>5962.5</v>
          </cell>
          <cell r="Q10">
            <v>5962.5</v>
          </cell>
          <cell r="R10">
            <v>4633.46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3327341</v>
          </cell>
          <cell r="P11">
            <v>3300698.18</v>
          </cell>
          <cell r="Q11">
            <v>3293562.28</v>
          </cell>
          <cell r="R11">
            <v>3170656.37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4</v>
          </cell>
          <cell r="M12">
            <v>29353994</v>
          </cell>
          <cell r="P12">
            <v>7499041.3600000003</v>
          </cell>
          <cell r="Q12">
            <v>422476.53</v>
          </cell>
          <cell r="R12">
            <v>422476.53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143073281.09999999</v>
          </cell>
          <cell r="O13">
            <v>125786.96</v>
          </cell>
          <cell r="P13">
            <v>123065117.53</v>
          </cell>
          <cell r="Q13">
            <v>75330933.069999993</v>
          </cell>
          <cell r="R13">
            <v>70006861.140000001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1027</v>
          </cell>
          <cell r="K14" t="str">
            <v>SERV.AFETOS AS ATIVID.ESPECIFICAS DA JUSTICA</v>
          </cell>
          <cell r="L14" t="str">
            <v>3</v>
          </cell>
          <cell r="M14">
            <v>12298670</v>
          </cell>
          <cell r="P14">
            <v>11815786.65</v>
          </cell>
          <cell r="Q14">
            <v>7111710.54</v>
          </cell>
          <cell r="R14">
            <v>7063756.04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3000</v>
          </cell>
          <cell r="K15" t="str">
            <v>RECURSOS LIVRES DA UNIAO</v>
          </cell>
          <cell r="L15" t="str">
            <v>4</v>
          </cell>
          <cell r="M15">
            <v>6596895</v>
          </cell>
          <cell r="P15">
            <v>6551043.7999999998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061</v>
          </cell>
          <cell r="E16" t="str">
            <v>0033</v>
          </cell>
          <cell r="F16" t="str">
            <v>PROGRAMA DE GESTAO E MANUTENCAO DO PODER JUDICIARIO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3000</v>
          </cell>
          <cell r="K16" t="str">
            <v>RECURSOS LIVRES DA UNIAO</v>
          </cell>
          <cell r="L16" t="str">
            <v>3</v>
          </cell>
          <cell r="M16">
            <v>25093195.5</v>
          </cell>
          <cell r="P16">
            <v>25085933.91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20TP</v>
          </cell>
          <cell r="H17" t="str">
            <v>ATIVOS CIVIS DA UNIAO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793475130.64999998</v>
          </cell>
          <cell r="P17">
            <v>793475130.64999998</v>
          </cell>
          <cell r="Q17">
            <v>793349088</v>
          </cell>
          <cell r="R17">
            <v>770704359.50999999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20TP</v>
          </cell>
          <cell r="H18" t="str">
            <v>ATIVOS CIVIS DA UNIAO</v>
          </cell>
          <cell r="I18" t="str">
            <v>1</v>
          </cell>
          <cell r="J18" t="str">
            <v>3000</v>
          </cell>
          <cell r="K18" t="str">
            <v>RECURSOS LIVRES DA UNIAO</v>
          </cell>
          <cell r="L18" t="str">
            <v>1</v>
          </cell>
          <cell r="M18">
            <v>52000000</v>
          </cell>
          <cell r="P18">
            <v>52000000</v>
          </cell>
          <cell r="Q18">
            <v>52000000</v>
          </cell>
          <cell r="R18">
            <v>52000000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216H</v>
          </cell>
          <cell r="H19" t="str">
            <v>AJUDA DE CUSTO PARA MORADIA OU AUXILIO-MORADIA A AGENTES PUB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203592</v>
          </cell>
          <cell r="P19">
            <v>143712</v>
          </cell>
          <cell r="Q19">
            <v>56622.04</v>
          </cell>
          <cell r="R19">
            <v>56622.04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219Z</v>
          </cell>
          <cell r="H20" t="str">
            <v>CONSERVACAO E RECUPERACAO DE ATIVOS DE INFRAESTRUTURA DA UNI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4</v>
          </cell>
          <cell r="M20">
            <v>17332083</v>
          </cell>
          <cell r="P20">
            <v>1185944.43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331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4</v>
          </cell>
          <cell r="M21">
            <v>3000</v>
          </cell>
          <cell r="P21">
            <v>516.35</v>
          </cell>
          <cell r="Q21">
            <v>516.35</v>
          </cell>
          <cell r="R21">
            <v>516.35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94425095.599999994</v>
          </cell>
          <cell r="P22">
            <v>83415834.239999995</v>
          </cell>
          <cell r="Q22">
            <v>49618013.359999999</v>
          </cell>
          <cell r="R22">
            <v>46952955.700000003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83154273.930000007</v>
          </cell>
          <cell r="P23">
            <v>82746518.739999995</v>
          </cell>
          <cell r="Q23">
            <v>55247779.009999998</v>
          </cell>
          <cell r="R23">
            <v>55247779.009999998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148010262.97999999</v>
          </cell>
          <cell r="P24">
            <v>148010262.97999999</v>
          </cell>
          <cell r="Q24">
            <v>148010262.97999999</v>
          </cell>
          <cell r="R24">
            <v>148010262.97999999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1056</v>
          </cell>
          <cell r="K25" t="str">
            <v>BENEFICIOS DO RPPS DA UNIAO</v>
          </cell>
          <cell r="L25" t="str">
            <v>1</v>
          </cell>
          <cell r="M25">
            <v>217938049.09999999</v>
          </cell>
          <cell r="P25">
            <v>217938049.09999999</v>
          </cell>
          <cell r="Q25">
            <v>217911545.09999999</v>
          </cell>
          <cell r="R25">
            <v>212060362.22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00S6</v>
          </cell>
          <cell r="H26" t="str">
            <v>BENEFICIO ESPECIAL - LEI N. 12.618, DE 2012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1</v>
          </cell>
          <cell r="M26">
            <v>1198869.58</v>
          </cell>
          <cell r="P26">
            <v>1198869.58</v>
          </cell>
          <cell r="Q26">
            <v>1198869.58</v>
          </cell>
          <cell r="R26">
            <v>1198869.58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061</v>
          </cell>
          <cell r="E27" t="str">
            <v>0033</v>
          </cell>
          <cell r="F27" t="str">
            <v>PROGRAMA DE GESTAO E MANUTENCAO DO PODER JUDICIARIO</v>
          </cell>
          <cell r="G27" t="str">
            <v>4257</v>
          </cell>
          <cell r="H27" t="str">
            <v>JULGAMENTO DE CAUSAS NA JUSTICA FEDERAL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M27">
            <v>679059</v>
          </cell>
          <cell r="P27">
            <v>679059</v>
          </cell>
        </row>
        <row r="28">
          <cell r="A28" t="str">
            <v>14102</v>
          </cell>
          <cell r="B28" t="str">
            <v>TRIBUNAL REGIONAL ELEITORAL DO ACRE</v>
          </cell>
          <cell r="C28" t="str">
            <v>02</v>
          </cell>
          <cell r="D28" t="str">
            <v>122</v>
          </cell>
          <cell r="E28" t="str">
            <v>0033</v>
          </cell>
          <cell r="F28" t="str">
            <v>PROGRAMA DE GESTAO E MANUTENCAO DO PODER JUDICIARIO</v>
          </cell>
          <cell r="G28" t="str">
            <v>20GP</v>
          </cell>
          <cell r="H28" t="str">
            <v>JULGAMENTO DE CAUSAS E GESTAO ADMINISTRATIVA NA JUSTICA ELEI</v>
          </cell>
          <cell r="I28" t="str">
            <v>1</v>
          </cell>
          <cell r="J28" t="str">
            <v>1000</v>
          </cell>
          <cell r="K28" t="str">
            <v>RECURSOS LIVRES DA UNIAO</v>
          </cell>
          <cell r="L28" t="str">
            <v>3</v>
          </cell>
          <cell r="N28">
            <v>10724.6</v>
          </cell>
          <cell r="P28">
            <v>10724.6</v>
          </cell>
          <cell r="Q28">
            <v>10724.6</v>
          </cell>
          <cell r="R28">
            <v>10724.6</v>
          </cell>
        </row>
        <row r="29">
          <cell r="A29" t="str">
            <v>14123</v>
          </cell>
          <cell r="B29" t="str">
            <v>TRIBUNAL REGIONAL ELEITORAL DE SANTA CATARINA</v>
          </cell>
          <cell r="C29" t="str">
            <v>02</v>
          </cell>
          <cell r="D29" t="str">
            <v>122</v>
          </cell>
          <cell r="E29" t="str">
            <v>0033</v>
          </cell>
          <cell r="F29" t="str">
            <v>PROGRAMA DE GESTAO E MANUTENCAO DO PODER JUDICIARIO</v>
          </cell>
          <cell r="G29" t="str">
            <v>20GP</v>
          </cell>
          <cell r="H29" t="str">
            <v>JULGAMENTO DE CAUSAS E GESTAO ADMINISTRATIVA NA JUSTICA ELEI</v>
          </cell>
          <cell r="I29" t="str">
            <v>1</v>
          </cell>
          <cell r="J29" t="str">
            <v>1000</v>
          </cell>
          <cell r="K29" t="str">
            <v>RECURSOS LIVRES DA UNIAO</v>
          </cell>
          <cell r="L29" t="str">
            <v>3</v>
          </cell>
          <cell r="N29">
            <v>10118.6</v>
          </cell>
          <cell r="P29">
            <v>10118.6</v>
          </cell>
        </row>
        <row r="30">
          <cell r="A30" t="str">
            <v>33201</v>
          </cell>
          <cell r="B30" t="str">
            <v>INSTITUTO NACIONAL DO SEGURO SOCIAL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00SA</v>
          </cell>
          <cell r="H30" t="str">
            <v>PAGAMENTO DE HONORARIOS PERICIAIS NAS ACOES EM QUE O INSS FI</v>
          </cell>
          <cell r="I30" t="str">
            <v>2</v>
          </cell>
          <cell r="J30" t="str">
            <v>1000</v>
          </cell>
          <cell r="K30" t="str">
            <v>RECURSOS LIVRES DA UNIAO</v>
          </cell>
          <cell r="L30" t="str">
            <v>3</v>
          </cell>
          <cell r="M30">
            <v>35276155</v>
          </cell>
          <cell r="P30">
            <v>35228701.439999998</v>
          </cell>
          <cell r="Q30">
            <v>35208180.509999998</v>
          </cell>
          <cell r="R30">
            <v>33585785.399999999</v>
          </cell>
        </row>
        <row r="31">
          <cell r="A31" t="str">
            <v>34101</v>
          </cell>
          <cell r="B31" t="str">
            <v>MINISTERIO PUBLICO FEDERAL</v>
          </cell>
          <cell r="C31" t="str">
            <v>03</v>
          </cell>
          <cell r="D31" t="str">
            <v>062</v>
          </cell>
          <cell r="E31" t="str">
            <v>0031</v>
          </cell>
          <cell r="F31" t="str">
            <v>PROGRAMA DE GESTAO E MANUTENCAO DO MINISTERIO PUBLICO</v>
          </cell>
          <cell r="G31" t="str">
            <v>4264</v>
          </cell>
          <cell r="H31" t="str">
            <v>DEFESA DO INTERESSE PUBLICO NO PROCESSO JUDICIARIO - MINISTE</v>
          </cell>
          <cell r="I31" t="str">
            <v>1</v>
          </cell>
          <cell r="J31" t="str">
            <v>1000</v>
          </cell>
          <cell r="K31" t="str">
            <v>RECURSOS LIVRES DA UNIAO</v>
          </cell>
          <cell r="L31" t="str">
            <v>3</v>
          </cell>
          <cell r="N31">
            <v>55074.26</v>
          </cell>
          <cell r="P31">
            <v>54800.11</v>
          </cell>
          <cell r="Q31">
            <v>32306</v>
          </cell>
          <cell r="R31">
            <v>22943.439999999999</v>
          </cell>
        </row>
        <row r="32">
          <cell r="A32" t="str">
            <v>63101</v>
          </cell>
          <cell r="B32" t="str">
            <v>ADVOCACIA-GERAL DA UNIAO - AGU</v>
          </cell>
          <cell r="C32" t="str">
            <v>03</v>
          </cell>
          <cell r="D32" t="str">
            <v>092</v>
          </cell>
          <cell r="E32" t="str">
            <v>4105</v>
          </cell>
          <cell r="F32" t="str">
            <v>DEFESA DA DEMOCRACIA E SEGURANCA JURIDICA PARA INOVACAOEM PO</v>
          </cell>
          <cell r="G32" t="str">
            <v>2674</v>
          </cell>
          <cell r="H32" t="str">
            <v>REPRESENTACAO JUDICIAL E EXTRAJUDICIAL DA UNIAO E SUAS AUTAR</v>
          </cell>
          <cell r="I32" t="str">
            <v>1</v>
          </cell>
          <cell r="J32" t="str">
            <v>1000</v>
          </cell>
          <cell r="K32" t="str">
            <v>RECURSOS LIVRES DA UNIAO</v>
          </cell>
          <cell r="L32" t="str">
            <v>3</v>
          </cell>
          <cell r="N32">
            <v>88628.3</v>
          </cell>
          <cell r="P32">
            <v>88628.3</v>
          </cell>
          <cell r="Q32">
            <v>82718.05</v>
          </cell>
          <cell r="R32">
            <v>81538.320000000007</v>
          </cell>
        </row>
        <row r="33">
          <cell r="A33" t="str">
            <v>63101</v>
          </cell>
          <cell r="B33" t="str">
            <v>ADVOCACIA-GERAL DA UNIAO - AGU</v>
          </cell>
          <cell r="C33" t="str">
            <v>03</v>
          </cell>
          <cell r="D33" t="str">
            <v>092</v>
          </cell>
          <cell r="E33" t="str">
            <v>4105</v>
          </cell>
          <cell r="F33" t="str">
            <v>DEFESA DA DEMOCRACIA E SEGURANCA JURIDICA PARA INOVACAOEM PO</v>
          </cell>
          <cell r="G33" t="str">
            <v>2674</v>
          </cell>
          <cell r="H33" t="str">
            <v>REPRESENTACAO JUDICIAL E EXTRAJUDICIAL DA UNIAO E SUAS AUTAR</v>
          </cell>
          <cell r="I33" t="str">
            <v>1</v>
          </cell>
          <cell r="J33" t="str">
            <v>3000</v>
          </cell>
          <cell r="K33" t="str">
            <v>RECURSOS LIVRES DA UNIAO</v>
          </cell>
          <cell r="L33" t="str">
            <v>3</v>
          </cell>
          <cell r="N33">
            <v>36622.910000000003</v>
          </cell>
          <cell r="P33">
            <v>28049.27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45505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1" customFormat="1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1" customFormat="1" ht="28.5" customHeight="1" thickBo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18" t="s">
        <v>8</v>
      </c>
      <c r="L7" s="19" t="s">
        <v>9</v>
      </c>
      <c r="M7" s="20"/>
      <c r="N7" s="18" t="s">
        <v>10</v>
      </c>
      <c r="O7" s="18" t="s">
        <v>11</v>
      </c>
      <c r="P7" s="15" t="s">
        <v>12</v>
      </c>
      <c r="Q7" s="17"/>
      <c r="R7" s="18" t="s">
        <v>13</v>
      </c>
      <c r="S7" s="15" t="s">
        <v>14</v>
      </c>
      <c r="T7" s="16"/>
      <c r="U7" s="16"/>
      <c r="V7" s="16"/>
      <c r="W7" s="16"/>
      <c r="X7" s="17"/>
    </row>
    <row r="8" spans="1:24" s="11" customFormat="1" ht="28.5" customHeight="1" x14ac:dyDescent="0.2">
      <c r="A8" s="21" t="s">
        <v>15</v>
      </c>
      <c r="B8" s="22"/>
      <c r="C8" s="23" t="s">
        <v>16</v>
      </c>
      <c r="D8" s="23" t="s">
        <v>17</v>
      </c>
      <c r="E8" s="24" t="s">
        <v>18</v>
      </c>
      <c r="F8" s="25"/>
      <c r="G8" s="23" t="s">
        <v>19</v>
      </c>
      <c r="H8" s="26" t="s">
        <v>20</v>
      </c>
      <c r="I8" s="27"/>
      <c r="J8" s="23" t="s">
        <v>21</v>
      </c>
      <c r="K8" s="28"/>
      <c r="L8" s="29" t="s">
        <v>22</v>
      </c>
      <c r="M8" s="29" t="s">
        <v>23</v>
      </c>
      <c r="N8" s="28"/>
      <c r="O8" s="28"/>
      <c r="P8" s="30" t="s">
        <v>24</v>
      </c>
      <c r="Q8" s="30" t="s">
        <v>25</v>
      </c>
      <c r="R8" s="28"/>
      <c r="S8" s="31" t="s">
        <v>26</v>
      </c>
      <c r="T8" s="32" t="s">
        <v>27</v>
      </c>
      <c r="U8" s="31" t="s">
        <v>28</v>
      </c>
      <c r="V8" s="33" t="s">
        <v>27</v>
      </c>
      <c r="W8" s="34" t="s">
        <v>29</v>
      </c>
      <c r="X8" s="33" t="s">
        <v>27</v>
      </c>
    </row>
    <row r="9" spans="1:24" s="11" customFormat="1" ht="28.5" customHeight="1" thickBot="1" x14ac:dyDescent="0.25">
      <c r="A9" s="35" t="s">
        <v>30</v>
      </c>
      <c r="B9" s="35" t="s">
        <v>31</v>
      </c>
      <c r="C9" s="36"/>
      <c r="D9" s="36"/>
      <c r="E9" s="37" t="s">
        <v>32</v>
      </c>
      <c r="F9" s="37" t="s">
        <v>33</v>
      </c>
      <c r="G9" s="36"/>
      <c r="H9" s="37" t="s">
        <v>30</v>
      </c>
      <c r="I9" s="37" t="s">
        <v>31</v>
      </c>
      <c r="J9" s="36"/>
      <c r="K9" s="35" t="s">
        <v>34</v>
      </c>
      <c r="L9" s="38" t="s">
        <v>35</v>
      </c>
      <c r="M9" s="38" t="s">
        <v>36</v>
      </c>
      <c r="N9" s="38" t="s">
        <v>37</v>
      </c>
      <c r="O9" s="38" t="s">
        <v>38</v>
      </c>
      <c r="P9" s="38" t="s">
        <v>39</v>
      </c>
      <c r="Q9" s="38" t="s">
        <v>40</v>
      </c>
      <c r="R9" s="35" t="s">
        <v>41</v>
      </c>
      <c r="S9" s="39" t="s">
        <v>42</v>
      </c>
      <c r="T9" s="40" t="s">
        <v>43</v>
      </c>
      <c r="U9" s="39" t="s">
        <v>44</v>
      </c>
      <c r="V9" s="40" t="s">
        <v>45</v>
      </c>
      <c r="W9" s="41" t="s">
        <v>46</v>
      </c>
      <c r="X9" s="40" t="s">
        <v>47</v>
      </c>
    </row>
    <row r="10" spans="1:24" s="11" customFormat="1" ht="28.5" customHeight="1" x14ac:dyDescent="0.2">
      <c r="A10" s="42" t="str">
        <f>+'[1]Access-Ago'!A10</f>
        <v>11101</v>
      </c>
      <c r="B10" s="43" t="str">
        <f>+'[1]Access-Ago'!B10</f>
        <v>SUPERIOR TRIBUNAL DE JUSTICA</v>
      </c>
      <c r="C10" s="44" t="str">
        <f>CONCATENATE('[1]Access-Ago'!C10,".",'[1]Access-Ago'!D10)</f>
        <v>02.128</v>
      </c>
      <c r="D10" s="44" t="str">
        <f>CONCATENATE('[1]Access-Ago'!E10,".",'[1]Access-Ago'!G10)</f>
        <v>0033.20G2</v>
      </c>
      <c r="E10" s="43" t="str">
        <f>+'[1]Access-Ago'!F10</f>
        <v>PROGRAMA DE GESTAO E MANUTENCAO DO PODER JUDICIARIO</v>
      </c>
      <c r="F10" s="45" t="str">
        <f>+'[1]Access-Ago'!H10</f>
        <v>FORMACAO E APERFEICOAMENTO DE MAGISTRADOS</v>
      </c>
      <c r="G10" s="42" t="str">
        <f>IF('[1]Access-Ago'!I10="1","F","S")</f>
        <v>F</v>
      </c>
      <c r="H10" s="42" t="str">
        <f>+'[1]Access-Ago'!J10</f>
        <v>1000</v>
      </c>
      <c r="I10" s="46" t="str">
        <f>+'[1]Access-Ago'!K10</f>
        <v>RECURSOS LIVRES DA UNIAO</v>
      </c>
      <c r="J10" s="42" t="str">
        <f>+'[1]Access-Ago'!L10</f>
        <v>3</v>
      </c>
      <c r="K10" s="47"/>
      <c r="L10" s="48"/>
      <c r="M10" s="48"/>
      <c r="N10" s="49">
        <f>K10+L10-M10</f>
        <v>0</v>
      </c>
      <c r="O10" s="47">
        <v>0</v>
      </c>
      <c r="P10" s="50">
        <f>'[1]Access-Ago'!M10</f>
        <v>0</v>
      </c>
      <c r="Q10" s="50">
        <f>'[1]Access-Ago'!N10-'[1]Access-Ago'!O10</f>
        <v>5962.5</v>
      </c>
      <c r="R10" s="50">
        <f>N10-O10+P10+Q10</f>
        <v>5962.5</v>
      </c>
      <c r="S10" s="50">
        <f>'[1]Access-Ago'!P10</f>
        <v>5962.5</v>
      </c>
      <c r="T10" s="51">
        <f>IF(R10&gt;0,S10/R10,0)</f>
        <v>1</v>
      </c>
      <c r="U10" s="50">
        <f>'[1]Access-Ago'!Q10</f>
        <v>5962.5</v>
      </c>
      <c r="V10" s="51">
        <f>IF(R10&gt;0,U10/R10,0)</f>
        <v>1</v>
      </c>
      <c r="W10" s="50">
        <f>'[1]Access-Ago'!R10</f>
        <v>4633.46</v>
      </c>
      <c r="X10" s="51">
        <f>IF(R10&gt;0,W10/R10,0)</f>
        <v>0.77710020964360582</v>
      </c>
    </row>
    <row r="11" spans="1:24" s="11" customFormat="1" ht="28.5" customHeight="1" x14ac:dyDescent="0.2">
      <c r="A11" s="52" t="str">
        <f>+'[1]Access-Ago'!A11</f>
        <v>12101</v>
      </c>
      <c r="B11" s="53" t="str">
        <f>+'[1]Access-Ago'!B11</f>
        <v>JUSTICA FEDERAL DE PRIMEIRO GRAU</v>
      </c>
      <c r="C11" s="52" t="str">
        <f>CONCATENATE('[1]Access-Ago'!C11,".",'[1]Access-Ago'!D11)</f>
        <v>02.061</v>
      </c>
      <c r="D11" s="52" t="str">
        <f>CONCATENATE('[1]Access-Ago'!E11,".",'[1]Access-Ago'!G11)</f>
        <v>0033.4224</v>
      </c>
      <c r="E11" s="53" t="str">
        <f>+'[1]Access-Ago'!F11</f>
        <v>PROGRAMA DE GESTAO E MANUTENCAO DO PODER JUDICIARIO</v>
      </c>
      <c r="F11" s="54" t="str">
        <f>+'[1]Access-Ago'!H11</f>
        <v>ASSISTENCIA JURIDICA A PESSOAS CARENTES</v>
      </c>
      <c r="G11" s="52" t="str">
        <f>IF('[1]Access-Ago'!I11="1","F","S")</f>
        <v>F</v>
      </c>
      <c r="H11" s="52" t="str">
        <f>+'[1]Access-Ago'!J11</f>
        <v>1000</v>
      </c>
      <c r="I11" s="53" t="str">
        <f>+'[1]Access-Ago'!K11</f>
        <v>RECURSOS LIVRES DA UNIAO</v>
      </c>
      <c r="J11" s="52" t="str">
        <f>+'[1]Access-Ago'!L11</f>
        <v>3</v>
      </c>
      <c r="K11" s="55"/>
      <c r="L11" s="55"/>
      <c r="M11" s="55"/>
      <c r="N11" s="56">
        <f t="shared" ref="N11:N33" si="0">K11+L11-M11</f>
        <v>0</v>
      </c>
      <c r="O11" s="55">
        <v>0</v>
      </c>
      <c r="P11" s="57">
        <f>'[1]Access-Ago'!M11</f>
        <v>3327341</v>
      </c>
      <c r="Q11" s="57">
        <f>'[1]Access-Ago'!N11-'[1]Access-Ago'!O11</f>
        <v>0</v>
      </c>
      <c r="R11" s="57">
        <f t="shared" ref="R11:R33" si="1">N11-O11+P11+Q11</f>
        <v>3327341</v>
      </c>
      <c r="S11" s="57">
        <f>'[1]Access-Ago'!P11</f>
        <v>3300698.18</v>
      </c>
      <c r="T11" s="58">
        <f t="shared" ref="T11:T34" si="2">IF(R11&gt;0,S11/R11,0)</f>
        <v>0.99199275938354381</v>
      </c>
      <c r="U11" s="57">
        <f>'[1]Access-Ago'!Q11</f>
        <v>3293562.28</v>
      </c>
      <c r="V11" s="58">
        <f t="shared" ref="V11:V34" si="3">IF(R11&gt;0,U11/R11,0)</f>
        <v>0.98984813399047467</v>
      </c>
      <c r="W11" s="57">
        <f>'[1]Access-Ago'!R11</f>
        <v>3170656.37</v>
      </c>
      <c r="X11" s="58">
        <f t="shared" ref="X11:X34" si="4">IF(R11&gt;0,W11/R11,0)</f>
        <v>0.95290995723011263</v>
      </c>
    </row>
    <row r="12" spans="1:24" s="11" customFormat="1" ht="28.5" customHeight="1" x14ac:dyDescent="0.2">
      <c r="A12" s="52" t="str">
        <f>+'[1]Access-Ago'!A12</f>
        <v>12101</v>
      </c>
      <c r="B12" s="53" t="str">
        <f>+'[1]Access-Ago'!B12</f>
        <v>JUSTICA FEDERAL DE PRIMEIRO GRAU</v>
      </c>
      <c r="C12" s="52" t="str">
        <f>CONCATENATE('[1]Access-Ago'!C12,".",'[1]Access-Ago'!D12)</f>
        <v>02.061</v>
      </c>
      <c r="D12" s="52" t="str">
        <f>CONCATENATE('[1]Access-Ago'!E12,".",'[1]Access-Ago'!G12)</f>
        <v>0033.4257</v>
      </c>
      <c r="E12" s="53" t="str">
        <f>+'[1]Access-Ago'!F12</f>
        <v>PROGRAMA DE GESTAO E MANUTENCAO DO PODER JUDICIARIO</v>
      </c>
      <c r="F12" s="53" t="str">
        <f>+'[1]Access-Ago'!H12</f>
        <v>JULGAMENTO DE CAUSAS NA JUSTICA FEDERAL</v>
      </c>
      <c r="G12" s="52" t="str">
        <f>IF('[1]Access-Ago'!I12="1","F","S")</f>
        <v>F</v>
      </c>
      <c r="H12" s="52" t="str">
        <f>+'[1]Access-Ago'!J12</f>
        <v>1000</v>
      </c>
      <c r="I12" s="53" t="str">
        <f>+'[1]Access-Ago'!K12</f>
        <v>RECURSOS LIVRES DA UNIAO</v>
      </c>
      <c r="J12" s="52" t="str">
        <f>+'[1]Access-Ago'!L12</f>
        <v>4</v>
      </c>
      <c r="K12" s="57"/>
      <c r="L12" s="57"/>
      <c r="M12" s="57"/>
      <c r="N12" s="55">
        <f t="shared" si="0"/>
        <v>0</v>
      </c>
      <c r="O12" s="57">
        <v>0</v>
      </c>
      <c r="P12" s="57">
        <f>'[1]Access-Ago'!M12</f>
        <v>29353994</v>
      </c>
      <c r="Q12" s="57">
        <f>'[1]Access-Ago'!N12-'[1]Access-Ago'!O12</f>
        <v>0</v>
      </c>
      <c r="R12" s="57">
        <f t="shared" si="1"/>
        <v>29353994</v>
      </c>
      <c r="S12" s="57">
        <f>'[1]Access-Ago'!P12</f>
        <v>7499041.3600000003</v>
      </c>
      <c r="T12" s="58">
        <f t="shared" si="2"/>
        <v>0.25546919986425015</v>
      </c>
      <c r="U12" s="57">
        <f>'[1]Access-Ago'!Q12</f>
        <v>422476.53</v>
      </c>
      <c r="V12" s="58">
        <f t="shared" si="3"/>
        <v>1.4392471770621744E-2</v>
      </c>
      <c r="W12" s="57">
        <f>'[1]Access-Ago'!R12</f>
        <v>422476.53</v>
      </c>
      <c r="X12" s="58">
        <f t="shared" si="4"/>
        <v>1.4392471770621744E-2</v>
      </c>
    </row>
    <row r="13" spans="1:24" s="11" customFormat="1" ht="28.5" customHeight="1" x14ac:dyDescent="0.2">
      <c r="A13" s="52" t="str">
        <f>+'[1]Access-Ago'!A13</f>
        <v>12101</v>
      </c>
      <c r="B13" s="53" t="str">
        <f>+'[1]Access-Ago'!B13</f>
        <v>JUSTICA FEDERAL DE PRIMEIRO GRAU</v>
      </c>
      <c r="C13" s="52" t="str">
        <f>CONCATENATE('[1]Access-Ago'!C13,".",'[1]Access-Ago'!D13)</f>
        <v>02.061</v>
      </c>
      <c r="D13" s="52" t="str">
        <f>CONCATENATE('[1]Access-Ago'!E13,".",'[1]Access-Ago'!G13)</f>
        <v>0033.4257</v>
      </c>
      <c r="E13" s="53" t="str">
        <f>+'[1]Access-Ago'!F13</f>
        <v>PROGRAMA DE GESTAO E MANUTENCAO DO PODER JUDICIARIO</v>
      </c>
      <c r="F13" s="53" t="str">
        <f>+'[1]Access-Ago'!H13</f>
        <v>JULGAMENTO DE CAUSAS NA JUSTICA FEDERAL</v>
      </c>
      <c r="G13" s="52" t="str">
        <f>IF('[1]Access-Ago'!I13="1","F","S")</f>
        <v>F</v>
      </c>
      <c r="H13" s="52" t="str">
        <f>+'[1]Access-Ago'!J13</f>
        <v>1000</v>
      </c>
      <c r="I13" s="53" t="str">
        <f>+'[1]Access-Ago'!K13</f>
        <v>RECURSOS LIVRES DA UNIAO</v>
      </c>
      <c r="J13" s="52" t="str">
        <f>+'[1]Access-Ago'!L13</f>
        <v>3</v>
      </c>
      <c r="K13" s="57"/>
      <c r="L13" s="57"/>
      <c r="M13" s="57"/>
      <c r="N13" s="55">
        <f t="shared" si="0"/>
        <v>0</v>
      </c>
      <c r="O13" s="57">
        <v>0</v>
      </c>
      <c r="P13" s="57">
        <f>'[1]Access-Ago'!M13</f>
        <v>143073281.09999999</v>
      </c>
      <c r="Q13" s="57">
        <f>'[1]Access-Ago'!N13-'[1]Access-Ago'!O13</f>
        <v>-125786.96</v>
      </c>
      <c r="R13" s="57">
        <f>N13-O13+P13+Q13</f>
        <v>142947494.13999999</v>
      </c>
      <c r="S13" s="57">
        <f>'[1]Access-Ago'!P13</f>
        <v>123065117.53</v>
      </c>
      <c r="T13" s="58">
        <f t="shared" si="2"/>
        <v>0.86091133160734123</v>
      </c>
      <c r="U13" s="57">
        <f>'[1]Access-Ago'!Q13</f>
        <v>75330933.069999993</v>
      </c>
      <c r="V13" s="58">
        <f t="shared" si="3"/>
        <v>0.52698323620994958</v>
      </c>
      <c r="W13" s="57">
        <f>'[1]Access-Ago'!R13</f>
        <v>70006861.140000001</v>
      </c>
      <c r="X13" s="58">
        <f t="shared" si="4"/>
        <v>0.48973828860152419</v>
      </c>
    </row>
    <row r="14" spans="1:24" s="11" customFormat="1" ht="28.5" customHeight="1" x14ac:dyDescent="0.2">
      <c r="A14" s="52" t="str">
        <f>+'[1]Access-Ago'!A14</f>
        <v>12101</v>
      </c>
      <c r="B14" s="53" t="str">
        <f>+'[1]Access-Ago'!B14</f>
        <v>JUSTICA FEDERAL DE PRIMEIRO GRAU</v>
      </c>
      <c r="C14" s="52" t="str">
        <f>CONCATENATE('[1]Access-Ago'!C14,".",'[1]Access-Ago'!D14)</f>
        <v>02.061</v>
      </c>
      <c r="D14" s="52" t="str">
        <f>CONCATENATE('[1]Access-Ago'!E14,".",'[1]Access-Ago'!G14)</f>
        <v>0033.4257</v>
      </c>
      <c r="E14" s="53" t="str">
        <f>+'[1]Access-Ago'!F14</f>
        <v>PROGRAMA DE GESTAO E MANUTENCAO DO PODER JUDICIARIO</v>
      </c>
      <c r="F14" s="53" t="str">
        <f>+'[1]Access-Ago'!H14</f>
        <v>JULGAMENTO DE CAUSAS NA JUSTICA FEDERAL</v>
      </c>
      <c r="G14" s="52" t="str">
        <f>IF('[1]Access-Ago'!I14="1","F","S")</f>
        <v>F</v>
      </c>
      <c r="H14" s="52" t="str">
        <f>+'[1]Access-Ago'!J14</f>
        <v>1027</v>
      </c>
      <c r="I14" s="53" t="str">
        <f>+'[1]Access-Ago'!K14</f>
        <v>SERV.AFETOS AS ATIVID.ESPECIFICAS DA JUSTICA</v>
      </c>
      <c r="J14" s="52" t="str">
        <f>+'[1]Access-Ago'!L14</f>
        <v>3</v>
      </c>
      <c r="K14" s="57"/>
      <c r="L14" s="57"/>
      <c r="M14" s="57"/>
      <c r="N14" s="55">
        <f t="shared" si="0"/>
        <v>0</v>
      </c>
      <c r="O14" s="57">
        <v>0</v>
      </c>
      <c r="P14" s="57">
        <f>'[1]Access-Ago'!M14</f>
        <v>12298670</v>
      </c>
      <c r="Q14" s="57">
        <f>'[1]Access-Ago'!N14-'[1]Access-Ago'!O14</f>
        <v>0</v>
      </c>
      <c r="R14" s="57">
        <f t="shared" si="1"/>
        <v>12298670</v>
      </c>
      <c r="S14" s="57">
        <f>'[1]Access-Ago'!P14</f>
        <v>11815786.65</v>
      </c>
      <c r="T14" s="58">
        <f t="shared" si="2"/>
        <v>0.96073694553963973</v>
      </c>
      <c r="U14" s="57">
        <f>'[1]Access-Ago'!Q14</f>
        <v>7111710.54</v>
      </c>
      <c r="V14" s="58">
        <f t="shared" si="3"/>
        <v>0.57825037504055321</v>
      </c>
      <c r="W14" s="57">
        <f>'[1]Access-Ago'!R14</f>
        <v>7063756.04</v>
      </c>
      <c r="X14" s="58">
        <f t="shared" si="4"/>
        <v>0.57435121358650976</v>
      </c>
    </row>
    <row r="15" spans="1:24" s="11" customFormat="1" ht="28.5" customHeight="1" x14ac:dyDescent="0.2">
      <c r="A15" s="52" t="str">
        <f>+'[1]Access-Ago'!A15</f>
        <v>12101</v>
      </c>
      <c r="B15" s="53" t="str">
        <f>+'[1]Access-Ago'!B15</f>
        <v>JUSTICA FEDERAL DE PRIMEIRO GRAU</v>
      </c>
      <c r="C15" s="52" t="str">
        <f>CONCATENATE('[1]Access-Ago'!C15,".",'[1]Access-Ago'!D15)</f>
        <v>02.061</v>
      </c>
      <c r="D15" s="52" t="str">
        <f>CONCATENATE('[1]Access-Ago'!E15,".",'[1]Access-Ago'!G15)</f>
        <v>0033.4257</v>
      </c>
      <c r="E15" s="53" t="str">
        <f>+'[1]Access-Ago'!F15</f>
        <v>PROGRAMA DE GESTAO E MANUTENCAO DO PODER JUDICIARIO</v>
      </c>
      <c r="F15" s="53" t="str">
        <f>+'[1]Access-Ago'!H15</f>
        <v>JULGAMENTO DE CAUSAS NA JUSTICA FEDERAL</v>
      </c>
      <c r="G15" s="52" t="str">
        <f>IF('[1]Access-Ago'!I15="1","F","S")</f>
        <v>F</v>
      </c>
      <c r="H15" s="52" t="str">
        <f>+'[1]Access-Ago'!J15</f>
        <v>3000</v>
      </c>
      <c r="I15" s="53" t="str">
        <f>+'[1]Access-Ago'!K15</f>
        <v>RECURSOS LIVRES DA UNIAO</v>
      </c>
      <c r="J15" s="52" t="str">
        <f>+'[1]Access-Ago'!L15</f>
        <v>4</v>
      </c>
      <c r="K15" s="55"/>
      <c r="L15" s="55"/>
      <c r="M15" s="55"/>
      <c r="N15" s="55">
        <f t="shared" si="0"/>
        <v>0</v>
      </c>
      <c r="O15" s="55">
        <v>0</v>
      </c>
      <c r="P15" s="57">
        <f>'[1]Access-Ago'!M15</f>
        <v>6596895</v>
      </c>
      <c r="Q15" s="57">
        <f>'[1]Access-Ago'!N15-'[1]Access-Ago'!O15</f>
        <v>0</v>
      </c>
      <c r="R15" s="57">
        <f t="shared" si="1"/>
        <v>6596895</v>
      </c>
      <c r="S15" s="57">
        <f>'[1]Access-Ago'!P15</f>
        <v>6551043.7999999998</v>
      </c>
      <c r="T15" s="58">
        <f t="shared" si="2"/>
        <v>0.99304957862752097</v>
      </c>
      <c r="U15" s="57">
        <f>'[1]Access-Ago'!Q15</f>
        <v>0</v>
      </c>
      <c r="V15" s="58">
        <f t="shared" si="3"/>
        <v>0</v>
      </c>
      <c r="W15" s="57">
        <f>'[1]Access-Ago'!R15</f>
        <v>0</v>
      </c>
      <c r="X15" s="58">
        <f t="shared" si="4"/>
        <v>0</v>
      </c>
    </row>
    <row r="16" spans="1:24" s="11" customFormat="1" ht="28.5" customHeight="1" x14ac:dyDescent="0.2">
      <c r="A16" s="52" t="str">
        <f>+'[1]Access-Ago'!A16</f>
        <v>12101</v>
      </c>
      <c r="B16" s="53" t="str">
        <f>+'[1]Access-Ago'!B16</f>
        <v>JUSTICA FEDERAL DE PRIMEIRO GRAU</v>
      </c>
      <c r="C16" s="52" t="str">
        <f>CONCATENATE('[1]Access-Ago'!C16,".",'[1]Access-Ago'!D16)</f>
        <v>02.061</v>
      </c>
      <c r="D16" s="52" t="str">
        <f>CONCATENATE('[1]Access-Ago'!E16,".",'[1]Access-Ago'!G16)</f>
        <v>0033.4257</v>
      </c>
      <c r="E16" s="53" t="str">
        <f>+'[1]Access-Ago'!F16</f>
        <v>PROGRAMA DE GESTAO E MANUTENCAO DO PODER JUDICIARIO</v>
      </c>
      <c r="F16" s="53" t="str">
        <f>+'[1]Access-Ago'!H16</f>
        <v>JULGAMENTO DE CAUSAS NA JUSTICA FEDERAL</v>
      </c>
      <c r="G16" s="52" t="str">
        <f>IF('[1]Access-Ago'!I16="1","F","S")</f>
        <v>F</v>
      </c>
      <c r="H16" s="52" t="str">
        <f>+'[1]Access-Ago'!J16</f>
        <v>3000</v>
      </c>
      <c r="I16" s="53" t="str">
        <f>+'[1]Access-Ago'!K16</f>
        <v>RECURSOS LIVRES DA UNIAO</v>
      </c>
      <c r="J16" s="52" t="str">
        <f>+'[1]Access-Ago'!L16</f>
        <v>3</v>
      </c>
      <c r="K16" s="57"/>
      <c r="L16" s="57"/>
      <c r="M16" s="57"/>
      <c r="N16" s="55">
        <f t="shared" si="0"/>
        <v>0</v>
      </c>
      <c r="O16" s="57">
        <v>0</v>
      </c>
      <c r="P16" s="57">
        <f>'[1]Access-Ago'!M16</f>
        <v>25093195.5</v>
      </c>
      <c r="Q16" s="57">
        <f>'[1]Access-Ago'!N16-'[1]Access-Ago'!O16</f>
        <v>0</v>
      </c>
      <c r="R16" s="57">
        <f t="shared" si="1"/>
        <v>25093195.5</v>
      </c>
      <c r="S16" s="57">
        <f>'[1]Access-Ago'!P16</f>
        <v>25085933.91</v>
      </c>
      <c r="T16" s="58">
        <f t="shared" si="2"/>
        <v>0.99971061517454007</v>
      </c>
      <c r="U16" s="57">
        <f>'[1]Access-Ago'!Q16</f>
        <v>0</v>
      </c>
      <c r="V16" s="58">
        <f t="shared" si="3"/>
        <v>0</v>
      </c>
      <c r="W16" s="57">
        <f>'[1]Access-Ago'!R16</f>
        <v>0</v>
      </c>
      <c r="X16" s="58">
        <f t="shared" si="4"/>
        <v>0</v>
      </c>
    </row>
    <row r="17" spans="1:24" s="11" customFormat="1" ht="28.5" customHeight="1" x14ac:dyDescent="0.2">
      <c r="A17" s="52" t="str">
        <f>+'[1]Access-Ago'!A17</f>
        <v>12101</v>
      </c>
      <c r="B17" s="53" t="str">
        <f>+'[1]Access-Ago'!B17</f>
        <v>JUSTICA FEDERAL DE PRIMEIRO GRAU</v>
      </c>
      <c r="C17" s="52" t="str">
        <f>CONCATENATE('[1]Access-Ago'!C17,".",'[1]Access-Ago'!D17)</f>
        <v>02.122</v>
      </c>
      <c r="D17" s="52" t="str">
        <f>CONCATENATE('[1]Access-Ago'!E17,".",'[1]Access-Ago'!G17)</f>
        <v>0033.20TP</v>
      </c>
      <c r="E17" s="53" t="str">
        <f>+'[1]Access-Ago'!F17</f>
        <v>PROGRAMA DE GESTAO E MANUTENCAO DO PODER JUDICIARIO</v>
      </c>
      <c r="F17" s="53" t="str">
        <f>+'[1]Access-Ago'!H17</f>
        <v>ATIVOS CIVIS DA UNIAO</v>
      </c>
      <c r="G17" s="52" t="str">
        <f>IF('[1]Access-Ago'!I17="1","F","S")</f>
        <v>F</v>
      </c>
      <c r="H17" s="52" t="str">
        <f>+'[1]Access-Ago'!J17</f>
        <v>1000</v>
      </c>
      <c r="I17" s="53" t="str">
        <f>+'[1]Access-Ago'!K17</f>
        <v>RECURSOS LIVRES DA UNIAO</v>
      </c>
      <c r="J17" s="52" t="str">
        <f>+'[1]Access-Ago'!L17</f>
        <v>1</v>
      </c>
      <c r="K17" s="57"/>
      <c r="L17" s="57"/>
      <c r="M17" s="57"/>
      <c r="N17" s="55">
        <f t="shared" si="0"/>
        <v>0</v>
      </c>
      <c r="O17" s="57">
        <v>0</v>
      </c>
      <c r="P17" s="57">
        <f>'[1]Access-Ago'!M17</f>
        <v>793475130.64999998</v>
      </c>
      <c r="Q17" s="57">
        <f>'[1]Access-Ago'!N17-'[1]Access-Ago'!O17</f>
        <v>0</v>
      </c>
      <c r="R17" s="57">
        <f t="shared" si="1"/>
        <v>793475130.64999998</v>
      </c>
      <c r="S17" s="57">
        <f>'[1]Access-Ago'!P17</f>
        <v>793475130.64999998</v>
      </c>
      <c r="T17" s="58">
        <f t="shared" si="2"/>
        <v>1</v>
      </c>
      <c r="U17" s="57">
        <f>'[1]Access-Ago'!Q17</f>
        <v>793349088</v>
      </c>
      <c r="V17" s="58">
        <f t="shared" si="3"/>
        <v>0.99984115110211869</v>
      </c>
      <c r="W17" s="57">
        <f>'[1]Access-Ago'!R17</f>
        <v>770704359.50999999</v>
      </c>
      <c r="X17" s="58">
        <f t="shared" si="4"/>
        <v>0.97130247658632152</v>
      </c>
    </row>
    <row r="18" spans="1:24" s="11" customFormat="1" ht="28.5" customHeight="1" x14ac:dyDescent="0.2">
      <c r="A18" s="52" t="str">
        <f>+'[1]Access-Ago'!A18</f>
        <v>12101</v>
      </c>
      <c r="B18" s="53" t="str">
        <f>+'[1]Access-Ago'!B18</f>
        <v>JUSTICA FEDERAL DE PRIMEIRO GRAU</v>
      </c>
      <c r="C18" s="52" t="str">
        <f>CONCATENATE('[1]Access-Ago'!C18,".",'[1]Access-Ago'!D18)</f>
        <v>02.122</v>
      </c>
      <c r="D18" s="52" t="str">
        <f>CONCATENATE('[1]Access-Ago'!E18,".",'[1]Access-Ago'!G18)</f>
        <v>0033.20TP</v>
      </c>
      <c r="E18" s="53" t="str">
        <f>+'[1]Access-Ago'!F18</f>
        <v>PROGRAMA DE GESTAO E MANUTENCAO DO PODER JUDICIARIO</v>
      </c>
      <c r="F18" s="53" t="str">
        <f>+'[1]Access-Ago'!H18</f>
        <v>ATIVOS CIVIS DA UNIAO</v>
      </c>
      <c r="G18" s="52" t="str">
        <f>IF('[1]Access-Ago'!I18="1","F","S")</f>
        <v>F</v>
      </c>
      <c r="H18" s="52" t="str">
        <f>+'[1]Access-Ago'!J18</f>
        <v>3000</v>
      </c>
      <c r="I18" s="53" t="str">
        <f>+'[1]Access-Ago'!K18</f>
        <v>RECURSOS LIVRES DA UNIAO</v>
      </c>
      <c r="J18" s="52" t="str">
        <f>+'[1]Access-Ago'!L18</f>
        <v>1</v>
      </c>
      <c r="K18" s="57"/>
      <c r="L18" s="57"/>
      <c r="M18" s="57"/>
      <c r="N18" s="55">
        <f t="shared" si="0"/>
        <v>0</v>
      </c>
      <c r="O18" s="57">
        <v>0</v>
      </c>
      <c r="P18" s="57">
        <f>'[1]Access-Ago'!M18</f>
        <v>52000000</v>
      </c>
      <c r="Q18" s="57">
        <f>'[1]Access-Ago'!N18-'[1]Access-Ago'!O18</f>
        <v>0</v>
      </c>
      <c r="R18" s="57">
        <f t="shared" si="1"/>
        <v>52000000</v>
      </c>
      <c r="S18" s="57">
        <f>'[1]Access-Ago'!P18</f>
        <v>52000000</v>
      </c>
      <c r="T18" s="58">
        <f t="shared" si="2"/>
        <v>1</v>
      </c>
      <c r="U18" s="57">
        <f>'[1]Access-Ago'!Q18</f>
        <v>52000000</v>
      </c>
      <c r="V18" s="58">
        <f t="shared" si="3"/>
        <v>1</v>
      </c>
      <c r="W18" s="57">
        <f>'[1]Access-Ago'!R18</f>
        <v>52000000</v>
      </c>
      <c r="X18" s="58">
        <f t="shared" si="4"/>
        <v>1</v>
      </c>
    </row>
    <row r="19" spans="1:24" s="11" customFormat="1" ht="28.5" customHeight="1" x14ac:dyDescent="0.2">
      <c r="A19" s="52" t="str">
        <f>+'[1]Access-Ago'!A19</f>
        <v>12101</v>
      </c>
      <c r="B19" s="53" t="str">
        <f>+'[1]Access-Ago'!B19</f>
        <v>JUSTICA FEDERAL DE PRIMEIRO GRAU</v>
      </c>
      <c r="C19" s="52" t="str">
        <f>CONCATENATE('[1]Access-Ago'!C19,".",'[1]Access-Ago'!D19)</f>
        <v>02.122</v>
      </c>
      <c r="D19" s="52" t="str">
        <f>CONCATENATE('[1]Access-Ago'!E19,".",'[1]Access-Ago'!G19)</f>
        <v>0033.216H</v>
      </c>
      <c r="E19" s="53" t="str">
        <f>+'[1]Access-Ago'!F19</f>
        <v>PROGRAMA DE GESTAO E MANUTENCAO DO PODER JUDICIARIO</v>
      </c>
      <c r="F19" s="53" t="str">
        <f>+'[1]Access-Ago'!H19</f>
        <v>AJUDA DE CUSTO PARA MORADIA OU AUXILIO-MORADIA A AGENTES PUB</v>
      </c>
      <c r="G19" s="52" t="str">
        <f>IF('[1]Access-Ago'!I19="1","F","S")</f>
        <v>F</v>
      </c>
      <c r="H19" s="52" t="str">
        <f>+'[1]Access-Ago'!J19</f>
        <v>1000</v>
      </c>
      <c r="I19" s="53" t="str">
        <f>+'[1]Access-Ago'!K19</f>
        <v>RECURSOS LIVRES DA UNIAO</v>
      </c>
      <c r="J19" s="52" t="str">
        <f>+'[1]Access-Ago'!L19</f>
        <v>3</v>
      </c>
      <c r="K19" s="57"/>
      <c r="L19" s="57"/>
      <c r="M19" s="57"/>
      <c r="N19" s="55">
        <f t="shared" si="0"/>
        <v>0</v>
      </c>
      <c r="O19" s="57">
        <v>0</v>
      </c>
      <c r="P19" s="57">
        <f>'[1]Access-Ago'!M19</f>
        <v>203592</v>
      </c>
      <c r="Q19" s="57">
        <f>'[1]Access-Ago'!N19-'[1]Access-Ago'!O19</f>
        <v>0</v>
      </c>
      <c r="R19" s="57">
        <f t="shared" si="1"/>
        <v>203592</v>
      </c>
      <c r="S19" s="57">
        <f>'[1]Access-Ago'!P19</f>
        <v>143712</v>
      </c>
      <c r="T19" s="58">
        <f t="shared" si="2"/>
        <v>0.70588235294117652</v>
      </c>
      <c r="U19" s="57">
        <f>'[1]Access-Ago'!Q19</f>
        <v>56622.04</v>
      </c>
      <c r="V19" s="58">
        <f t="shared" si="3"/>
        <v>0.27811525010805926</v>
      </c>
      <c r="W19" s="57">
        <f>'[1]Access-Ago'!R19</f>
        <v>56622.04</v>
      </c>
      <c r="X19" s="58">
        <f t="shared" si="4"/>
        <v>0.27811525010805926</v>
      </c>
    </row>
    <row r="20" spans="1:24" s="11" customFormat="1" ht="28.5" customHeight="1" x14ac:dyDescent="0.2">
      <c r="A20" s="52" t="str">
        <f>+'[1]Access-Ago'!A20</f>
        <v>12101</v>
      </c>
      <c r="B20" s="53" t="str">
        <f>+'[1]Access-Ago'!B20</f>
        <v>JUSTICA FEDERAL DE PRIMEIRO GRAU</v>
      </c>
      <c r="C20" s="52" t="str">
        <f>CONCATENATE('[1]Access-Ago'!C20,".",'[1]Access-Ago'!D20)</f>
        <v>02.122</v>
      </c>
      <c r="D20" s="52" t="str">
        <f>CONCATENATE('[1]Access-Ago'!E20,".",'[1]Access-Ago'!G20)</f>
        <v>0033.219Z</v>
      </c>
      <c r="E20" s="53" t="str">
        <f>+'[1]Access-Ago'!F20</f>
        <v>PROGRAMA DE GESTAO E MANUTENCAO DO PODER JUDICIARIO</v>
      </c>
      <c r="F20" s="53" t="str">
        <f>+'[1]Access-Ago'!H20</f>
        <v>CONSERVACAO E RECUPERACAO DE ATIVOS DE INFRAESTRUTURA DA UNI</v>
      </c>
      <c r="G20" s="52" t="str">
        <f>IF('[1]Access-Ago'!I20="1","F","S")</f>
        <v>F</v>
      </c>
      <c r="H20" s="52" t="str">
        <f>+'[1]Access-Ago'!J20</f>
        <v>1000</v>
      </c>
      <c r="I20" s="53" t="str">
        <f>+'[1]Access-Ago'!K20</f>
        <v>RECURSOS LIVRES DA UNIAO</v>
      </c>
      <c r="J20" s="52" t="str">
        <f>+'[1]Access-Ago'!L20</f>
        <v>4</v>
      </c>
      <c r="K20" s="57"/>
      <c r="L20" s="57"/>
      <c r="M20" s="57"/>
      <c r="N20" s="55">
        <f t="shared" si="0"/>
        <v>0</v>
      </c>
      <c r="O20" s="57">
        <v>0</v>
      </c>
      <c r="P20" s="57">
        <f>'[1]Access-Ago'!M20</f>
        <v>17332083</v>
      </c>
      <c r="Q20" s="57">
        <f>'[1]Access-Ago'!N20-'[1]Access-Ago'!O20</f>
        <v>0</v>
      </c>
      <c r="R20" s="57">
        <f t="shared" si="1"/>
        <v>17332083</v>
      </c>
      <c r="S20" s="57">
        <f>'[1]Access-Ago'!P20</f>
        <v>1185944.43</v>
      </c>
      <c r="T20" s="58">
        <f t="shared" si="2"/>
        <v>6.8424806758656753E-2</v>
      </c>
      <c r="U20" s="57">
        <f>'[1]Access-Ago'!Q20</f>
        <v>0</v>
      </c>
      <c r="V20" s="58">
        <f t="shared" si="3"/>
        <v>0</v>
      </c>
      <c r="W20" s="57">
        <f>'[1]Access-Ago'!R20</f>
        <v>0</v>
      </c>
      <c r="X20" s="58">
        <f t="shared" si="4"/>
        <v>0</v>
      </c>
    </row>
    <row r="21" spans="1:24" s="11" customFormat="1" ht="28.5" customHeight="1" x14ac:dyDescent="0.2">
      <c r="A21" s="52" t="str">
        <f>+'[1]Access-Ago'!A21</f>
        <v>12101</v>
      </c>
      <c r="B21" s="53" t="str">
        <f>+'[1]Access-Ago'!B21</f>
        <v>JUSTICA FEDERAL DE PRIMEIRO GRAU</v>
      </c>
      <c r="C21" s="52" t="str">
        <f>CONCATENATE('[1]Access-Ago'!C21,".",'[1]Access-Ago'!D21)</f>
        <v>02.331</v>
      </c>
      <c r="D21" s="52" t="str">
        <f>CONCATENATE('[1]Access-Ago'!E21,".",'[1]Access-Ago'!G21)</f>
        <v>0033.2004</v>
      </c>
      <c r="E21" s="53" t="str">
        <f>+'[1]Access-Ago'!F21</f>
        <v>PROGRAMA DE GESTAO E MANUTENCAO DO PODER JUDICIARIO</v>
      </c>
      <c r="F21" s="53" t="str">
        <f>+'[1]Access-Ago'!H21</f>
        <v>ASSISTENCIA MEDICA E ODONTOLOGICA AOS SERVIDORES CIVIS, EMPR</v>
      </c>
      <c r="G21" s="52" t="str">
        <f>IF('[1]Access-Ago'!I21="1","F","S")</f>
        <v>F</v>
      </c>
      <c r="H21" s="52" t="str">
        <f>+'[1]Access-Ago'!J21</f>
        <v>1000</v>
      </c>
      <c r="I21" s="53" t="str">
        <f>+'[1]Access-Ago'!K21</f>
        <v>RECURSOS LIVRES DA UNIAO</v>
      </c>
      <c r="J21" s="52" t="str">
        <f>+'[1]Access-Ago'!L21</f>
        <v>4</v>
      </c>
      <c r="K21" s="57"/>
      <c r="L21" s="57"/>
      <c r="M21" s="57"/>
      <c r="N21" s="55">
        <f t="shared" si="0"/>
        <v>0</v>
      </c>
      <c r="O21" s="57">
        <v>0</v>
      </c>
      <c r="P21" s="57">
        <f>'[1]Access-Ago'!M21</f>
        <v>3000</v>
      </c>
      <c r="Q21" s="57">
        <f>'[1]Access-Ago'!N21-'[1]Access-Ago'!O21</f>
        <v>0</v>
      </c>
      <c r="R21" s="57">
        <f t="shared" si="1"/>
        <v>3000</v>
      </c>
      <c r="S21" s="57">
        <f>'[1]Access-Ago'!P21</f>
        <v>516.35</v>
      </c>
      <c r="T21" s="58">
        <f t="shared" si="2"/>
        <v>0.17211666666666667</v>
      </c>
      <c r="U21" s="57">
        <f>'[1]Access-Ago'!Q21</f>
        <v>516.35</v>
      </c>
      <c r="V21" s="58">
        <f t="shared" si="3"/>
        <v>0.17211666666666667</v>
      </c>
      <c r="W21" s="57">
        <f>'[1]Access-Ago'!R21</f>
        <v>516.35</v>
      </c>
      <c r="X21" s="58">
        <f t="shared" si="4"/>
        <v>0.17211666666666667</v>
      </c>
    </row>
    <row r="22" spans="1:24" s="11" customFormat="1" ht="28.5" customHeight="1" x14ac:dyDescent="0.2">
      <c r="A22" s="52" t="str">
        <f>+'[1]Access-Ago'!A22</f>
        <v>12101</v>
      </c>
      <c r="B22" s="53" t="str">
        <f>+'[1]Access-Ago'!B22</f>
        <v>JUSTICA FEDERAL DE PRIMEIRO GRAU</v>
      </c>
      <c r="C22" s="52" t="str">
        <f>CONCATENATE('[1]Access-Ago'!C22,".",'[1]Access-Ago'!D22)</f>
        <v>02.331</v>
      </c>
      <c r="D22" s="52" t="str">
        <f>CONCATENATE('[1]Access-Ago'!E22,".",'[1]Access-Ago'!G22)</f>
        <v>0033.2004</v>
      </c>
      <c r="E22" s="53" t="str">
        <f>+'[1]Access-Ago'!F22</f>
        <v>PROGRAMA DE GESTAO E MANUTENCAO DO PODER JUDICIARIO</v>
      </c>
      <c r="F22" s="53" t="str">
        <f>+'[1]Access-Ago'!H22</f>
        <v>ASSISTENCIA MEDICA E ODONTOLOGICA AOS SERVIDORES CIVIS, EMPR</v>
      </c>
      <c r="G22" s="52" t="str">
        <f>IF('[1]Access-Ago'!I22="1","F","S")</f>
        <v>F</v>
      </c>
      <c r="H22" s="52" t="str">
        <f>+'[1]Access-Ago'!J22</f>
        <v>1000</v>
      </c>
      <c r="I22" s="53" t="str">
        <f>+'[1]Access-Ago'!K22</f>
        <v>RECURSOS LIVRES DA UNIAO</v>
      </c>
      <c r="J22" s="52" t="str">
        <f>+'[1]Access-Ago'!L22</f>
        <v>3</v>
      </c>
      <c r="K22" s="57"/>
      <c r="L22" s="57"/>
      <c r="M22" s="57"/>
      <c r="N22" s="55">
        <f t="shared" si="0"/>
        <v>0</v>
      </c>
      <c r="O22" s="57">
        <v>0</v>
      </c>
      <c r="P22" s="57">
        <f>'[1]Access-Ago'!M22</f>
        <v>94425095.599999994</v>
      </c>
      <c r="Q22" s="57">
        <f>'[1]Access-Ago'!N22-'[1]Access-Ago'!O22</f>
        <v>0</v>
      </c>
      <c r="R22" s="57">
        <f t="shared" si="1"/>
        <v>94425095.599999994</v>
      </c>
      <c r="S22" s="57">
        <f>'[1]Access-Ago'!P22</f>
        <v>83415834.239999995</v>
      </c>
      <c r="T22" s="58">
        <f t="shared" si="2"/>
        <v>0.88340746397931103</v>
      </c>
      <c r="U22" s="57">
        <f>'[1]Access-Ago'!Q22</f>
        <v>49618013.359999999</v>
      </c>
      <c r="V22" s="58">
        <f t="shared" si="3"/>
        <v>0.5254748543775899</v>
      </c>
      <c r="W22" s="57">
        <f>'[1]Access-Ago'!R22</f>
        <v>46952955.700000003</v>
      </c>
      <c r="X22" s="58">
        <f t="shared" si="4"/>
        <v>0.49725081453875708</v>
      </c>
    </row>
    <row r="23" spans="1:24" s="11" customFormat="1" ht="28.5" customHeight="1" x14ac:dyDescent="0.2">
      <c r="A23" s="52" t="str">
        <f>+'[1]Access-Ago'!A23</f>
        <v>12101</v>
      </c>
      <c r="B23" s="53" t="str">
        <f>+'[1]Access-Ago'!B23</f>
        <v>JUSTICA FEDERAL DE PRIMEIRO GRAU</v>
      </c>
      <c r="C23" s="52" t="str">
        <f>CONCATENATE('[1]Access-Ago'!C23,".",'[1]Access-Ago'!D23)</f>
        <v>02.331</v>
      </c>
      <c r="D23" s="52" t="str">
        <f>CONCATENATE('[1]Access-Ago'!E23,".",'[1]Access-Ago'!G23)</f>
        <v>0033.212B</v>
      </c>
      <c r="E23" s="53" t="str">
        <f>+'[1]Access-Ago'!F23</f>
        <v>PROGRAMA DE GESTAO E MANUTENCAO DO PODER JUDICIARIO</v>
      </c>
      <c r="F23" s="53" t="str">
        <f>+'[1]Access-Ago'!H23</f>
        <v>BENEFICIOS OBRIGATORIOS AOS SERVIDORES CIVIS, EMPREGADOS, MI</v>
      </c>
      <c r="G23" s="52" t="str">
        <f>IF('[1]Access-Ago'!I23="1","F","S")</f>
        <v>F</v>
      </c>
      <c r="H23" s="52" t="str">
        <f>+'[1]Access-Ago'!J23</f>
        <v>1000</v>
      </c>
      <c r="I23" s="53" t="str">
        <f>+'[1]Access-Ago'!K23</f>
        <v>RECURSOS LIVRES DA UNIAO</v>
      </c>
      <c r="J23" s="52" t="str">
        <f>+'[1]Access-Ago'!L23</f>
        <v>3</v>
      </c>
      <c r="K23" s="57"/>
      <c r="L23" s="57"/>
      <c r="M23" s="57"/>
      <c r="N23" s="55">
        <f t="shared" si="0"/>
        <v>0</v>
      </c>
      <c r="O23" s="57">
        <v>0</v>
      </c>
      <c r="P23" s="57">
        <f>'[1]Access-Ago'!M23</f>
        <v>83154273.930000007</v>
      </c>
      <c r="Q23" s="57">
        <f>'[1]Access-Ago'!N23-'[1]Access-Ago'!O23</f>
        <v>0</v>
      </c>
      <c r="R23" s="57">
        <f t="shared" si="1"/>
        <v>83154273.930000007</v>
      </c>
      <c r="S23" s="57">
        <f>'[1]Access-Ago'!P23</f>
        <v>82746518.739999995</v>
      </c>
      <c r="T23" s="58">
        <f t="shared" si="2"/>
        <v>0.99509640129449917</v>
      </c>
      <c r="U23" s="57">
        <f>'[1]Access-Ago'!Q23</f>
        <v>55247779.009999998</v>
      </c>
      <c r="V23" s="58">
        <f t="shared" si="3"/>
        <v>0.66440095498287988</v>
      </c>
      <c r="W23" s="57">
        <f>'[1]Access-Ago'!R23</f>
        <v>55247779.009999998</v>
      </c>
      <c r="X23" s="58">
        <f t="shared" si="4"/>
        <v>0.66440095498287988</v>
      </c>
    </row>
    <row r="24" spans="1:24" s="11" customFormat="1" ht="28.5" customHeight="1" x14ac:dyDescent="0.2">
      <c r="A24" s="52" t="str">
        <f>+'[1]Access-Ago'!A24</f>
        <v>12101</v>
      </c>
      <c r="B24" s="53" t="str">
        <f>+'[1]Access-Ago'!B24</f>
        <v>JUSTICA FEDERAL DE PRIMEIRO GRAU</v>
      </c>
      <c r="C24" s="52" t="str">
        <f>CONCATENATE('[1]Access-Ago'!C24,".",'[1]Access-Ago'!D24)</f>
        <v>02.846</v>
      </c>
      <c r="D24" s="52" t="str">
        <f>CONCATENATE('[1]Access-Ago'!E24,".",'[1]Access-Ago'!G24)</f>
        <v>0033.09HB</v>
      </c>
      <c r="E24" s="53" t="str">
        <f>+'[1]Access-Ago'!F24</f>
        <v>PROGRAMA DE GESTAO E MANUTENCAO DO PODER JUDICIARIO</v>
      </c>
      <c r="F24" s="53" t="str">
        <f>+'[1]Access-Ago'!H24</f>
        <v>CONTRIBUICAO DA UNIAO, DE SUAS AUTARQUIAS E FUNDACOES PARA O</v>
      </c>
      <c r="G24" s="52" t="str">
        <f>IF('[1]Access-Ago'!I24="1","F","S")</f>
        <v>F</v>
      </c>
      <c r="H24" s="52" t="str">
        <f>+'[1]Access-Ago'!J24</f>
        <v>1000</v>
      </c>
      <c r="I24" s="53" t="str">
        <f>+'[1]Access-Ago'!K24</f>
        <v>RECURSOS LIVRES DA UNIAO</v>
      </c>
      <c r="J24" s="52" t="str">
        <f>+'[1]Access-Ago'!L24</f>
        <v>1</v>
      </c>
      <c r="K24" s="57"/>
      <c r="L24" s="57"/>
      <c r="M24" s="57"/>
      <c r="N24" s="55">
        <f t="shared" si="0"/>
        <v>0</v>
      </c>
      <c r="O24" s="57">
        <v>0</v>
      </c>
      <c r="P24" s="57">
        <f>'[1]Access-Ago'!M24</f>
        <v>148010262.97999999</v>
      </c>
      <c r="Q24" s="57">
        <f>'[1]Access-Ago'!N24-'[1]Access-Ago'!O24</f>
        <v>0</v>
      </c>
      <c r="R24" s="57">
        <f t="shared" si="1"/>
        <v>148010262.97999999</v>
      </c>
      <c r="S24" s="57">
        <f>'[1]Access-Ago'!P24</f>
        <v>148010262.97999999</v>
      </c>
      <c r="T24" s="58">
        <f t="shared" si="2"/>
        <v>1</v>
      </c>
      <c r="U24" s="57">
        <f>'[1]Access-Ago'!Q24</f>
        <v>148010262.97999999</v>
      </c>
      <c r="V24" s="58">
        <f t="shared" si="3"/>
        <v>1</v>
      </c>
      <c r="W24" s="57">
        <f>'[1]Access-Ago'!R24</f>
        <v>148010262.97999999</v>
      </c>
      <c r="X24" s="58">
        <f t="shared" si="4"/>
        <v>1</v>
      </c>
    </row>
    <row r="25" spans="1:24" s="11" customFormat="1" ht="28.5" customHeight="1" x14ac:dyDescent="0.2">
      <c r="A25" s="52" t="str">
        <f>+'[1]Access-Ago'!A25</f>
        <v>12101</v>
      </c>
      <c r="B25" s="53" t="str">
        <f>+'[1]Access-Ago'!B25</f>
        <v>JUSTICA FEDERAL DE PRIMEIRO GRAU</v>
      </c>
      <c r="C25" s="52" t="str">
        <f>CONCATENATE('[1]Access-Ago'!C25,".",'[1]Access-Ago'!D25)</f>
        <v>09.272</v>
      </c>
      <c r="D25" s="52" t="str">
        <f>CONCATENATE('[1]Access-Ago'!E25,".",'[1]Access-Ago'!G25)</f>
        <v>0033.0181</v>
      </c>
      <c r="E25" s="53" t="str">
        <f>+'[1]Access-Ago'!F25</f>
        <v>PROGRAMA DE GESTAO E MANUTENCAO DO PODER JUDICIARIO</v>
      </c>
      <c r="F25" s="53" t="str">
        <f>+'[1]Access-Ago'!H25</f>
        <v>APOSENTADORIAS E PENSOES CIVIS DA UNIAO</v>
      </c>
      <c r="G25" s="52" t="str">
        <f>IF('[1]Access-Ago'!I25="1","F","S")</f>
        <v>S</v>
      </c>
      <c r="H25" s="52" t="str">
        <f>+'[1]Access-Ago'!J25</f>
        <v>1056</v>
      </c>
      <c r="I25" s="53" t="str">
        <f>+'[1]Access-Ago'!K25</f>
        <v>BENEFICIOS DO RPPS DA UNIAO</v>
      </c>
      <c r="J25" s="52" t="str">
        <f>+'[1]Access-Ago'!L25</f>
        <v>1</v>
      </c>
      <c r="K25" s="57"/>
      <c r="L25" s="57"/>
      <c r="M25" s="57"/>
      <c r="N25" s="55">
        <f t="shared" si="0"/>
        <v>0</v>
      </c>
      <c r="O25" s="57">
        <v>0</v>
      </c>
      <c r="P25" s="57">
        <f>'[1]Access-Ago'!M25</f>
        <v>217938049.09999999</v>
      </c>
      <c r="Q25" s="57">
        <f>'[1]Access-Ago'!N25-'[1]Access-Ago'!O25</f>
        <v>0</v>
      </c>
      <c r="R25" s="57">
        <f t="shared" si="1"/>
        <v>217938049.09999999</v>
      </c>
      <c r="S25" s="57">
        <f>'[1]Access-Ago'!P25</f>
        <v>217938049.09999999</v>
      </c>
      <c r="T25" s="58">
        <f t="shared" si="2"/>
        <v>1</v>
      </c>
      <c r="U25" s="57">
        <f>'[1]Access-Ago'!Q25</f>
        <v>217911545.09999999</v>
      </c>
      <c r="V25" s="58">
        <f t="shared" si="3"/>
        <v>0.99987838745868629</v>
      </c>
      <c r="W25" s="57">
        <f>'[1]Access-Ago'!R25</f>
        <v>212060362.22</v>
      </c>
      <c r="X25" s="58">
        <f t="shared" si="4"/>
        <v>0.97303046941884364</v>
      </c>
    </row>
    <row r="26" spans="1:24" s="11" customFormat="1" ht="28.5" customHeight="1" x14ac:dyDescent="0.2">
      <c r="A26" s="52" t="str">
        <f>+'[1]Access-Ago'!A26</f>
        <v>12101</v>
      </c>
      <c r="B26" s="53" t="str">
        <f>+'[1]Access-Ago'!B26</f>
        <v>JUSTICA FEDERAL DE PRIMEIRO GRAU</v>
      </c>
      <c r="C26" s="52" t="str">
        <f>CONCATENATE('[1]Access-Ago'!C26,".",'[1]Access-Ago'!D26)</f>
        <v>28.846</v>
      </c>
      <c r="D26" s="52" t="str">
        <f>CONCATENATE('[1]Access-Ago'!E26,".",'[1]Access-Ago'!G26)</f>
        <v>0909.00S6</v>
      </c>
      <c r="E26" s="53" t="str">
        <f>+'[1]Access-Ago'!F26</f>
        <v>OPERACOES ESPECIAIS: OUTROS ENCARGOS ESPECIAIS</v>
      </c>
      <c r="F26" s="53" t="str">
        <f>+'[1]Access-Ago'!H26</f>
        <v>BENEFICIO ESPECIAL - LEI N. 12.618, DE 2012</v>
      </c>
      <c r="G26" s="52" t="str">
        <f>IF('[1]Access-Ago'!I26="1","F","S")</f>
        <v>F</v>
      </c>
      <c r="H26" s="52" t="str">
        <f>+'[1]Access-Ago'!J26</f>
        <v>1000</v>
      </c>
      <c r="I26" s="53" t="str">
        <f>+'[1]Access-Ago'!K26</f>
        <v>RECURSOS LIVRES DA UNIAO</v>
      </c>
      <c r="J26" s="52" t="str">
        <f>+'[1]Access-Ago'!L26</f>
        <v>1</v>
      </c>
      <c r="K26" s="57"/>
      <c r="L26" s="57"/>
      <c r="M26" s="57"/>
      <c r="N26" s="55">
        <f t="shared" si="0"/>
        <v>0</v>
      </c>
      <c r="O26" s="57">
        <v>0</v>
      </c>
      <c r="P26" s="57">
        <f>'[1]Access-Ago'!M26</f>
        <v>1198869.58</v>
      </c>
      <c r="Q26" s="57">
        <f>'[1]Access-Ago'!N26-'[1]Access-Ago'!O26</f>
        <v>0</v>
      </c>
      <c r="R26" s="57">
        <f t="shared" si="1"/>
        <v>1198869.58</v>
      </c>
      <c r="S26" s="57">
        <f>'[1]Access-Ago'!P26</f>
        <v>1198869.58</v>
      </c>
      <c r="T26" s="58">
        <f t="shared" si="2"/>
        <v>1</v>
      </c>
      <c r="U26" s="57">
        <f>'[1]Access-Ago'!Q26</f>
        <v>1198869.58</v>
      </c>
      <c r="V26" s="58">
        <f t="shared" si="3"/>
        <v>1</v>
      </c>
      <c r="W26" s="57">
        <f>'[1]Access-Ago'!R26</f>
        <v>1198869.58</v>
      </c>
      <c r="X26" s="58">
        <f t="shared" si="4"/>
        <v>1</v>
      </c>
    </row>
    <row r="27" spans="1:24" s="11" customFormat="1" ht="28.5" customHeight="1" x14ac:dyDescent="0.2">
      <c r="A27" s="52" t="str">
        <f>+'[1]Access-Ago'!A27</f>
        <v>12104</v>
      </c>
      <c r="B27" s="53" t="str">
        <f>+'[1]Access-Ago'!B27</f>
        <v>TRIBUNAL REGIONAL FEDERAL DA 3A. REGIAO</v>
      </c>
      <c r="C27" s="52" t="str">
        <f>CONCATENATE('[1]Access-Ago'!C27,".",'[1]Access-Ago'!D27)</f>
        <v>02.061</v>
      </c>
      <c r="D27" s="52" t="str">
        <f>CONCATENATE('[1]Access-Ago'!E27,".",'[1]Access-Ago'!G27)</f>
        <v>0033.4257</v>
      </c>
      <c r="E27" s="53" t="str">
        <f>+'[1]Access-Ago'!F27</f>
        <v>PROGRAMA DE GESTAO E MANUTENCAO DO PODER JUDICIARIO</v>
      </c>
      <c r="F27" s="53" t="str">
        <f>+'[1]Access-Ago'!H27</f>
        <v>JULGAMENTO DE CAUSAS NA JUSTICA FEDERAL</v>
      </c>
      <c r="G27" s="52" t="str">
        <f>IF('[1]Access-Ago'!I27="1","F","S")</f>
        <v>F</v>
      </c>
      <c r="H27" s="52" t="str">
        <f>+'[1]Access-Ago'!J27</f>
        <v>1000</v>
      </c>
      <c r="I27" s="53" t="str">
        <f>+'[1]Access-Ago'!K27</f>
        <v>RECURSOS LIVRES DA UNIAO</v>
      </c>
      <c r="J27" s="52" t="str">
        <f>+'[1]Access-Ago'!L27</f>
        <v>3</v>
      </c>
      <c r="K27" s="57"/>
      <c r="L27" s="57"/>
      <c r="M27" s="57"/>
      <c r="N27" s="55">
        <f t="shared" si="0"/>
        <v>0</v>
      </c>
      <c r="O27" s="57">
        <v>0</v>
      </c>
      <c r="P27" s="57">
        <f>'[1]Access-Ago'!M27</f>
        <v>679059</v>
      </c>
      <c r="Q27" s="57">
        <f>'[1]Access-Ago'!N27-'[1]Access-Ago'!O27</f>
        <v>0</v>
      </c>
      <c r="R27" s="57">
        <f t="shared" si="1"/>
        <v>679059</v>
      </c>
      <c r="S27" s="57">
        <f>'[1]Access-Ago'!P27</f>
        <v>679059</v>
      </c>
      <c r="T27" s="58">
        <f t="shared" si="2"/>
        <v>1</v>
      </c>
      <c r="U27" s="57">
        <f>'[1]Access-Ago'!Q27</f>
        <v>0</v>
      </c>
      <c r="V27" s="58">
        <f t="shared" si="3"/>
        <v>0</v>
      </c>
      <c r="W27" s="57">
        <f>'[1]Access-Ago'!R27</f>
        <v>0</v>
      </c>
      <c r="X27" s="58">
        <f t="shared" si="4"/>
        <v>0</v>
      </c>
    </row>
    <row r="28" spans="1:24" s="11" customFormat="1" ht="28.5" customHeight="1" x14ac:dyDescent="0.2">
      <c r="A28" s="52" t="str">
        <f>+'[1]Access-Ago'!A28</f>
        <v>14102</v>
      </c>
      <c r="B28" s="53" t="str">
        <f>+'[1]Access-Ago'!B28</f>
        <v>TRIBUNAL REGIONAL ELEITORAL DO ACRE</v>
      </c>
      <c r="C28" s="52" t="str">
        <f>CONCATENATE('[1]Access-Ago'!C28,".",'[1]Access-Ago'!D28)</f>
        <v>02.122</v>
      </c>
      <c r="D28" s="52" t="str">
        <f>CONCATENATE('[1]Access-Ago'!E28,".",'[1]Access-Ago'!G28)</f>
        <v>0033.20GP</v>
      </c>
      <c r="E28" s="53" t="str">
        <f>+'[1]Access-Ago'!F28</f>
        <v>PROGRAMA DE GESTAO E MANUTENCAO DO PODER JUDICIARIO</v>
      </c>
      <c r="F28" s="53" t="str">
        <f>+'[1]Access-Ago'!H28</f>
        <v>JULGAMENTO DE CAUSAS E GESTAO ADMINISTRATIVA NA JUSTICA ELEI</v>
      </c>
      <c r="G28" s="52" t="str">
        <f>IF('[1]Access-Ago'!I28="1","F","S")</f>
        <v>F</v>
      </c>
      <c r="H28" s="52" t="str">
        <f>+'[1]Access-Ago'!J28</f>
        <v>1000</v>
      </c>
      <c r="I28" s="53" t="str">
        <f>+'[1]Access-Ago'!K28</f>
        <v>RECURSOS LIVRES DA UNIAO</v>
      </c>
      <c r="J28" s="52" t="str">
        <f>+'[1]Access-Ago'!L28</f>
        <v>3</v>
      </c>
      <c r="K28" s="57"/>
      <c r="L28" s="57"/>
      <c r="M28" s="57"/>
      <c r="N28" s="55">
        <f t="shared" si="0"/>
        <v>0</v>
      </c>
      <c r="O28" s="57">
        <v>0</v>
      </c>
      <c r="P28" s="57">
        <f>'[1]Access-Ago'!M28</f>
        <v>0</v>
      </c>
      <c r="Q28" s="57">
        <f>'[1]Access-Ago'!N28-'[1]Access-Ago'!O28</f>
        <v>10724.6</v>
      </c>
      <c r="R28" s="57">
        <f t="shared" si="1"/>
        <v>10724.6</v>
      </c>
      <c r="S28" s="57">
        <f>'[1]Access-Ago'!P28</f>
        <v>10724.6</v>
      </c>
      <c r="T28" s="58">
        <f t="shared" si="2"/>
        <v>1</v>
      </c>
      <c r="U28" s="57">
        <f>'[1]Access-Ago'!Q28</f>
        <v>10724.6</v>
      </c>
      <c r="V28" s="58">
        <f t="shared" si="3"/>
        <v>1</v>
      </c>
      <c r="W28" s="57">
        <f>'[1]Access-Ago'!R28</f>
        <v>10724.6</v>
      </c>
      <c r="X28" s="58">
        <f t="shared" si="4"/>
        <v>1</v>
      </c>
    </row>
    <row r="29" spans="1:24" s="11" customFormat="1" ht="28.5" customHeight="1" x14ac:dyDescent="0.2">
      <c r="A29" s="52" t="str">
        <f>+'[1]Access-Ago'!A29</f>
        <v>14123</v>
      </c>
      <c r="B29" s="53" t="str">
        <f>+'[1]Access-Ago'!B29</f>
        <v>TRIBUNAL REGIONAL ELEITORAL DE SANTA CATARINA</v>
      </c>
      <c r="C29" s="52" t="str">
        <f>CONCATENATE('[1]Access-Ago'!C29,".",'[1]Access-Ago'!D29)</f>
        <v>02.122</v>
      </c>
      <c r="D29" s="52" t="str">
        <f>CONCATENATE('[1]Access-Ago'!E29,".",'[1]Access-Ago'!G29)</f>
        <v>0033.20GP</v>
      </c>
      <c r="E29" s="53" t="str">
        <f>+'[1]Access-Ago'!F29</f>
        <v>PROGRAMA DE GESTAO E MANUTENCAO DO PODER JUDICIARIO</v>
      </c>
      <c r="F29" s="53" t="str">
        <f>+'[1]Access-Ago'!H29</f>
        <v>JULGAMENTO DE CAUSAS E GESTAO ADMINISTRATIVA NA JUSTICA ELEI</v>
      </c>
      <c r="G29" s="52" t="str">
        <f>IF('[1]Access-Ago'!I29="1","F","S")</f>
        <v>F</v>
      </c>
      <c r="H29" s="52" t="str">
        <f>+'[1]Access-Ago'!J29</f>
        <v>1000</v>
      </c>
      <c r="I29" s="53" t="str">
        <f>+'[1]Access-Ago'!K29</f>
        <v>RECURSOS LIVRES DA UNIAO</v>
      </c>
      <c r="J29" s="52" t="str">
        <f>+'[1]Access-Ago'!L29</f>
        <v>3</v>
      </c>
      <c r="K29" s="57"/>
      <c r="L29" s="57"/>
      <c r="M29" s="57"/>
      <c r="N29" s="55">
        <f t="shared" si="0"/>
        <v>0</v>
      </c>
      <c r="O29" s="57">
        <v>0</v>
      </c>
      <c r="P29" s="57">
        <f>'[1]Access-Ago'!M29</f>
        <v>0</v>
      </c>
      <c r="Q29" s="57">
        <f>'[1]Access-Ago'!N29-'[1]Access-Ago'!O29</f>
        <v>10118.6</v>
      </c>
      <c r="R29" s="57">
        <f t="shared" si="1"/>
        <v>10118.6</v>
      </c>
      <c r="S29" s="57">
        <f>'[1]Access-Ago'!P29</f>
        <v>10118.6</v>
      </c>
      <c r="T29" s="58">
        <f t="shared" si="2"/>
        <v>1</v>
      </c>
      <c r="U29" s="57">
        <f>'[1]Access-Ago'!Q29</f>
        <v>0</v>
      </c>
      <c r="V29" s="58">
        <f t="shared" si="3"/>
        <v>0</v>
      </c>
      <c r="W29" s="57">
        <f>'[1]Access-Ago'!R29</f>
        <v>0</v>
      </c>
      <c r="X29" s="58">
        <f t="shared" si="4"/>
        <v>0</v>
      </c>
    </row>
    <row r="30" spans="1:24" s="11" customFormat="1" ht="28.5" customHeight="1" x14ac:dyDescent="0.2">
      <c r="A30" s="52" t="str">
        <f>+'[1]Access-Ago'!A30</f>
        <v>33201</v>
      </c>
      <c r="B30" s="53" t="str">
        <f>+'[1]Access-Ago'!B30</f>
        <v>INSTITUTO NACIONAL DO SEGURO SOCIAL</v>
      </c>
      <c r="C30" s="52" t="str">
        <f>CONCATENATE('[1]Access-Ago'!C30,".",'[1]Access-Ago'!D30)</f>
        <v>28.846</v>
      </c>
      <c r="D30" s="52" t="str">
        <f>CONCATENATE('[1]Access-Ago'!E30,".",'[1]Access-Ago'!G30)</f>
        <v>0901.00SA</v>
      </c>
      <c r="E30" s="53" t="str">
        <f>+'[1]Access-Ago'!F30</f>
        <v>OPERACOES ESPECIAIS: CUMPRIMENTO DE SENTENCAS JUDICIAIS</v>
      </c>
      <c r="F30" s="53" t="str">
        <f>+'[1]Access-Ago'!H30</f>
        <v>PAGAMENTO DE HONORARIOS PERICIAIS NAS ACOES EM QUE O INSS FI</v>
      </c>
      <c r="G30" s="52" t="str">
        <f>IF('[1]Access-Ago'!I30="1","F","S")</f>
        <v>S</v>
      </c>
      <c r="H30" s="52" t="str">
        <f>+'[1]Access-Ago'!J30</f>
        <v>1000</v>
      </c>
      <c r="I30" s="53" t="str">
        <f>+'[1]Access-Ago'!K30</f>
        <v>RECURSOS LIVRES DA UNIAO</v>
      </c>
      <c r="J30" s="52" t="str">
        <f>+'[1]Access-Ago'!L30</f>
        <v>3</v>
      </c>
      <c r="K30" s="57"/>
      <c r="L30" s="57"/>
      <c r="M30" s="57"/>
      <c r="N30" s="55">
        <f t="shared" si="0"/>
        <v>0</v>
      </c>
      <c r="O30" s="57">
        <v>0</v>
      </c>
      <c r="P30" s="57">
        <f>'[1]Access-Ago'!M30</f>
        <v>35276155</v>
      </c>
      <c r="Q30" s="57">
        <f>'[1]Access-Ago'!N30-'[1]Access-Ago'!O30</f>
        <v>0</v>
      </c>
      <c r="R30" s="57">
        <f t="shared" si="1"/>
        <v>35276155</v>
      </c>
      <c r="S30" s="57">
        <f>'[1]Access-Ago'!P30</f>
        <v>35228701.439999998</v>
      </c>
      <c r="T30" s="58">
        <f t="shared" si="2"/>
        <v>0.99865479783723587</v>
      </c>
      <c r="U30" s="57">
        <f>'[1]Access-Ago'!Q30</f>
        <v>35208180.509999998</v>
      </c>
      <c r="V30" s="58">
        <f t="shared" si="3"/>
        <v>0.99807307542446155</v>
      </c>
      <c r="W30" s="57">
        <f>'[1]Access-Ago'!R30</f>
        <v>33585785.399999999</v>
      </c>
      <c r="X30" s="58">
        <f t="shared" si="4"/>
        <v>0.95208180710170931</v>
      </c>
    </row>
    <row r="31" spans="1:24" s="11" customFormat="1" ht="28.5" customHeight="1" x14ac:dyDescent="0.2">
      <c r="A31" s="52" t="str">
        <f>+'[1]Access-Ago'!A31</f>
        <v>34101</v>
      </c>
      <c r="B31" s="53" t="str">
        <f>+'[1]Access-Ago'!B31</f>
        <v>MINISTERIO PUBLICO FEDERAL</v>
      </c>
      <c r="C31" s="52" t="str">
        <f>CONCATENATE('[1]Access-Ago'!C31,".",'[1]Access-Ago'!D31)</f>
        <v>03.062</v>
      </c>
      <c r="D31" s="52" t="str">
        <f>CONCATENATE('[1]Access-Ago'!E31,".",'[1]Access-Ago'!G31)</f>
        <v>0031.4264</v>
      </c>
      <c r="E31" s="53" t="str">
        <f>+'[1]Access-Ago'!F31</f>
        <v>PROGRAMA DE GESTAO E MANUTENCAO DO MINISTERIO PUBLICO</v>
      </c>
      <c r="F31" s="53" t="str">
        <f>+'[1]Access-Ago'!H31</f>
        <v>DEFESA DO INTERESSE PUBLICO NO PROCESSO JUDICIARIO - MINISTE</v>
      </c>
      <c r="G31" s="52" t="str">
        <f>IF('[1]Access-Ago'!I31="1","F","S")</f>
        <v>F</v>
      </c>
      <c r="H31" s="52" t="str">
        <f>+'[1]Access-Ago'!J31</f>
        <v>1000</v>
      </c>
      <c r="I31" s="53" t="str">
        <f>+'[1]Access-Ago'!K31</f>
        <v>RECURSOS LIVRES DA UNIAO</v>
      </c>
      <c r="J31" s="52" t="str">
        <f>+'[1]Access-Ago'!L31</f>
        <v>3</v>
      </c>
      <c r="K31" s="57"/>
      <c r="L31" s="57"/>
      <c r="M31" s="57"/>
      <c r="N31" s="55">
        <f t="shared" si="0"/>
        <v>0</v>
      </c>
      <c r="O31" s="57">
        <v>0</v>
      </c>
      <c r="P31" s="57">
        <f>'[1]Access-Ago'!M31</f>
        <v>0</v>
      </c>
      <c r="Q31" s="57">
        <f>'[1]Access-Ago'!N31-'[1]Access-Ago'!O31</f>
        <v>55074.26</v>
      </c>
      <c r="R31" s="57">
        <f t="shared" si="1"/>
        <v>55074.26</v>
      </c>
      <c r="S31" s="57">
        <f>'[1]Access-Ago'!P31</f>
        <v>54800.11</v>
      </c>
      <c r="T31" s="58">
        <f t="shared" si="2"/>
        <v>0.9950221755135702</v>
      </c>
      <c r="U31" s="57">
        <f>'[1]Access-Ago'!Q31</f>
        <v>32306</v>
      </c>
      <c r="V31" s="58">
        <f t="shared" si="3"/>
        <v>0.58658981527849852</v>
      </c>
      <c r="W31" s="57">
        <f>'[1]Access-Ago'!R31</f>
        <v>22943.439999999999</v>
      </c>
      <c r="X31" s="58">
        <f t="shared" si="4"/>
        <v>0.41659098097732039</v>
      </c>
    </row>
    <row r="32" spans="1:24" s="11" customFormat="1" ht="28.5" customHeight="1" x14ac:dyDescent="0.2">
      <c r="A32" s="52" t="str">
        <f>+'[1]Access-Ago'!A32</f>
        <v>63101</v>
      </c>
      <c r="B32" s="53" t="str">
        <f>+'[1]Access-Ago'!B32</f>
        <v>ADVOCACIA-GERAL DA UNIAO - AGU</v>
      </c>
      <c r="C32" s="52" t="str">
        <f>CONCATENATE('[1]Access-Ago'!C32,".",'[1]Access-Ago'!D32)</f>
        <v>03.092</v>
      </c>
      <c r="D32" s="52" t="str">
        <f>CONCATENATE('[1]Access-Ago'!E32,".",'[1]Access-Ago'!G32)</f>
        <v>4105.2674</v>
      </c>
      <c r="E32" s="53" t="str">
        <f>+'[1]Access-Ago'!F32</f>
        <v>DEFESA DA DEMOCRACIA E SEGURANCA JURIDICA PARA INOVACAOEM PO</v>
      </c>
      <c r="F32" s="53" t="str">
        <f>+'[1]Access-Ago'!H32</f>
        <v>REPRESENTACAO JUDICIAL E EXTRAJUDICIAL DA UNIAO E SUAS AUTAR</v>
      </c>
      <c r="G32" s="52" t="str">
        <f>IF('[1]Access-Ago'!I32="1","F","S")</f>
        <v>F</v>
      </c>
      <c r="H32" s="52" t="str">
        <f>+'[1]Access-Ago'!J32</f>
        <v>1000</v>
      </c>
      <c r="I32" s="53" t="str">
        <f>+'[1]Access-Ago'!K32</f>
        <v>RECURSOS LIVRES DA UNIAO</v>
      </c>
      <c r="J32" s="52" t="str">
        <f>+'[1]Access-Ago'!L32</f>
        <v>3</v>
      </c>
      <c r="K32" s="57"/>
      <c r="L32" s="57"/>
      <c r="M32" s="57"/>
      <c r="N32" s="55">
        <f t="shared" si="0"/>
        <v>0</v>
      </c>
      <c r="O32" s="57">
        <v>0</v>
      </c>
      <c r="P32" s="57">
        <f>'[1]Access-Ago'!M32</f>
        <v>0</v>
      </c>
      <c r="Q32" s="57">
        <f>'[1]Access-Ago'!N32-'[1]Access-Ago'!O32</f>
        <v>88628.3</v>
      </c>
      <c r="R32" s="57">
        <f t="shared" si="1"/>
        <v>88628.3</v>
      </c>
      <c r="S32" s="57">
        <f>'[1]Access-Ago'!P32</f>
        <v>88628.3</v>
      </c>
      <c r="T32" s="58">
        <f t="shared" si="2"/>
        <v>1</v>
      </c>
      <c r="U32" s="57">
        <f>'[1]Access-Ago'!Q32</f>
        <v>82718.05</v>
      </c>
      <c r="V32" s="58">
        <f t="shared" si="3"/>
        <v>0.93331418971141267</v>
      </c>
      <c r="W32" s="57">
        <f>'[1]Access-Ago'!R32</f>
        <v>81538.320000000007</v>
      </c>
      <c r="X32" s="58">
        <f t="shared" si="4"/>
        <v>0.9200032043940819</v>
      </c>
    </row>
    <row r="33" spans="1:24" s="11" customFormat="1" ht="28.5" customHeight="1" thickBot="1" x14ac:dyDescent="0.25">
      <c r="A33" s="52" t="str">
        <f>+'[1]Access-Ago'!A33</f>
        <v>63101</v>
      </c>
      <c r="B33" s="53" t="str">
        <f>+'[1]Access-Ago'!B33</f>
        <v>ADVOCACIA-GERAL DA UNIAO - AGU</v>
      </c>
      <c r="C33" s="52" t="str">
        <f>CONCATENATE('[1]Access-Ago'!C33,".",'[1]Access-Ago'!D33)</f>
        <v>03.092</v>
      </c>
      <c r="D33" s="52" t="str">
        <f>CONCATENATE('[1]Access-Ago'!E33,".",'[1]Access-Ago'!G33)</f>
        <v>4105.2674</v>
      </c>
      <c r="E33" s="53" t="str">
        <f>+'[1]Access-Ago'!F33</f>
        <v>DEFESA DA DEMOCRACIA E SEGURANCA JURIDICA PARA INOVACAOEM PO</v>
      </c>
      <c r="F33" s="53" t="str">
        <f>+'[1]Access-Ago'!H33</f>
        <v>REPRESENTACAO JUDICIAL E EXTRAJUDICIAL DA UNIAO E SUAS AUTAR</v>
      </c>
      <c r="G33" s="52" t="str">
        <f>IF('[1]Access-Ago'!I33="1","F","S")</f>
        <v>F</v>
      </c>
      <c r="H33" s="52" t="str">
        <f>+'[1]Access-Ago'!J33</f>
        <v>3000</v>
      </c>
      <c r="I33" s="53" t="str">
        <f>+'[1]Access-Ago'!K33</f>
        <v>RECURSOS LIVRES DA UNIAO</v>
      </c>
      <c r="J33" s="52" t="str">
        <f>+'[1]Access-Ago'!L33</f>
        <v>3</v>
      </c>
      <c r="K33" s="57"/>
      <c r="L33" s="57"/>
      <c r="M33" s="57"/>
      <c r="N33" s="55">
        <f t="shared" si="0"/>
        <v>0</v>
      </c>
      <c r="O33" s="57">
        <v>0</v>
      </c>
      <c r="P33" s="57">
        <f>'[1]Access-Ago'!M33</f>
        <v>0</v>
      </c>
      <c r="Q33" s="57">
        <f>'[1]Access-Ago'!N33-'[1]Access-Ago'!O33</f>
        <v>36622.910000000003</v>
      </c>
      <c r="R33" s="57">
        <f t="shared" si="1"/>
        <v>36622.910000000003</v>
      </c>
      <c r="S33" s="57">
        <f>'[1]Access-Ago'!P33</f>
        <v>28049.27</v>
      </c>
      <c r="T33" s="58">
        <f t="shared" si="2"/>
        <v>0.76589408105472767</v>
      </c>
      <c r="U33" s="57">
        <f>'[1]Access-Ago'!Q33</f>
        <v>0</v>
      </c>
      <c r="V33" s="58">
        <f t="shared" si="3"/>
        <v>0</v>
      </c>
      <c r="W33" s="57">
        <f>'[1]Access-Ago'!R33</f>
        <v>0</v>
      </c>
      <c r="X33" s="58">
        <f t="shared" si="4"/>
        <v>0</v>
      </c>
    </row>
    <row r="34" spans="1:24" s="11" customFormat="1" ht="28.5" customHeight="1" thickBot="1" x14ac:dyDescent="0.25">
      <c r="A34" s="19" t="s">
        <v>48</v>
      </c>
      <c r="B34" s="59"/>
      <c r="C34" s="59"/>
      <c r="D34" s="59"/>
      <c r="E34" s="59"/>
      <c r="F34" s="59"/>
      <c r="G34" s="59"/>
      <c r="H34" s="59"/>
      <c r="I34" s="59"/>
      <c r="J34" s="20"/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1">
        <f>SUM(P10:P33)</f>
        <v>1663438947.4399998</v>
      </c>
      <c r="Q34" s="61">
        <f>SUM(Q10:Q33)</f>
        <v>81344.210000000021</v>
      </c>
      <c r="R34" s="61">
        <f>SUM(R10:R33)</f>
        <v>1663520291.6499996</v>
      </c>
      <c r="S34" s="61">
        <f>SUM(S10:S33)</f>
        <v>1593538503.3199995</v>
      </c>
      <c r="T34" s="62">
        <f t="shared" si="2"/>
        <v>0.95793150905265656</v>
      </c>
      <c r="U34" s="61">
        <f>SUM(U10:U33)</f>
        <v>1438891270.4999995</v>
      </c>
      <c r="V34" s="62">
        <f t="shared" si="3"/>
        <v>0.86496766990007867</v>
      </c>
      <c r="W34" s="61">
        <f>SUM(W10:W33)</f>
        <v>1400601102.6899998</v>
      </c>
      <c r="X34" s="62">
        <f t="shared" si="4"/>
        <v>0.84195011610034676</v>
      </c>
    </row>
    <row r="35" spans="1:24" ht="12.75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63"/>
      <c r="S35" s="2"/>
      <c r="T35" s="2"/>
      <c r="U35" s="4"/>
      <c r="V35" s="2"/>
      <c r="W35" s="4"/>
      <c r="X35" s="2"/>
    </row>
    <row r="36" spans="1:24" ht="12.75" x14ac:dyDescent="0.2">
      <c r="A36" s="2" t="s">
        <v>50</v>
      </c>
      <c r="B36" s="64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s="7" customFormat="1" ht="15.95" customHeight="1" x14ac:dyDescent="0.2">
      <c r="R37" s="65"/>
    </row>
    <row r="38" spans="1:24" ht="12.75" x14ac:dyDescent="0.2">
      <c r="N38" s="66"/>
      <c r="O38" s="11"/>
      <c r="P38" s="11"/>
      <c r="Q38" s="11"/>
      <c r="R38" s="67"/>
      <c r="S38" s="11"/>
      <c r="T38" s="11"/>
      <c r="U38" s="11"/>
      <c r="V38" s="11"/>
      <c r="W38" s="11"/>
      <c r="X38" s="7"/>
    </row>
    <row r="39" spans="1:24" ht="25.5" customHeight="1" x14ac:dyDescent="0.2">
      <c r="N39" s="68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25.5" customHeight="1" x14ac:dyDescent="0.2">
      <c r="N40" s="69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2024-09-18T21:34:47Z</dcterms:created>
  <dcterms:modified xsi:type="dcterms:W3CDTF">2024-09-18T21:35:17Z</dcterms:modified>
</cp:coreProperties>
</file>