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I\090017\"/>
    </mc:Choice>
  </mc:AlternateContent>
  <bookViews>
    <workbookView xWindow="0" yWindow="0" windowWidth="28800" windowHeight="13590"/>
  </bookViews>
  <sheets>
    <sheet name="Out" sheetId="1" r:id="rId1"/>
  </sheets>
  <externalReferences>
    <externalReference r:id="rId2"/>
  </externalReferences>
  <definedNames>
    <definedName name="_xlnm.Print_Area" localSheetId="0">Out!$A$1:$X$37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R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32" i="1" l="1"/>
  <c r="X32" i="1"/>
  <c r="V11" i="1"/>
  <c r="X11" i="1"/>
  <c r="V14" i="1"/>
  <c r="X14" i="1"/>
  <c r="V17" i="1"/>
  <c r="X17" i="1"/>
  <c r="V23" i="1"/>
  <c r="X23" i="1"/>
  <c r="V20" i="1"/>
  <c r="X20" i="1"/>
  <c r="V29" i="1"/>
  <c r="X29" i="1"/>
  <c r="Q35" i="1"/>
  <c r="R28" i="1"/>
  <c r="R33" i="1"/>
  <c r="P35" i="1"/>
  <c r="S35" i="1"/>
  <c r="U35" i="1"/>
  <c r="R16" i="1"/>
  <c r="X16" i="1" s="1"/>
  <c r="R21" i="1"/>
  <c r="V21" i="1" s="1"/>
  <c r="R34" i="1"/>
  <c r="T34" i="1" s="1"/>
  <c r="R19" i="1"/>
  <c r="T19" i="1" s="1"/>
  <c r="R24" i="1"/>
  <c r="X26" i="1"/>
  <c r="R12" i="1"/>
  <c r="R25" i="1"/>
  <c r="R30" i="1"/>
  <c r="X30" i="1" s="1"/>
  <c r="V24" i="1"/>
  <c r="X24" i="1"/>
  <c r="T24" i="1"/>
  <c r="T22" i="1"/>
  <c r="X22" i="1"/>
  <c r="V22" i="1"/>
  <c r="X27" i="1"/>
  <c r="V27" i="1"/>
  <c r="T27" i="1"/>
  <c r="X12" i="1"/>
  <c r="V12" i="1"/>
  <c r="T12" i="1"/>
  <c r="T25" i="1"/>
  <c r="X25" i="1"/>
  <c r="V25" i="1"/>
  <c r="V30" i="1"/>
  <c r="X28" i="1"/>
  <c r="V28" i="1"/>
  <c r="T28" i="1"/>
  <c r="T10" i="1"/>
  <c r="X10" i="1"/>
  <c r="V10" i="1"/>
  <c r="V15" i="1"/>
  <c r="X15" i="1"/>
  <c r="T15" i="1"/>
  <c r="X13" i="1"/>
  <c r="T13" i="1"/>
  <c r="V13" i="1"/>
  <c r="V18" i="1"/>
  <c r="X18" i="1"/>
  <c r="T18" i="1"/>
  <c r="T31" i="1"/>
  <c r="X31" i="1"/>
  <c r="V31" i="1"/>
  <c r="V33" i="1"/>
  <c r="X33" i="1"/>
  <c r="T33" i="1"/>
  <c r="T11" i="1"/>
  <c r="T14" i="1"/>
  <c r="T17" i="1"/>
  <c r="T20" i="1"/>
  <c r="T23" i="1"/>
  <c r="T26" i="1"/>
  <c r="T29" i="1"/>
  <c r="T32" i="1"/>
  <c r="V34" i="1" l="1"/>
  <c r="X34" i="1"/>
  <c r="V19" i="1"/>
  <c r="R35" i="1"/>
  <c r="X35" i="1" s="1"/>
  <c r="X19" i="1"/>
  <c r="T21" i="1"/>
  <c r="X21" i="1"/>
  <c r="V16" i="1"/>
  <c r="T16" i="1"/>
  <c r="T30" i="1"/>
  <c r="V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<sst xmlns="http://schemas.openxmlformats.org/spreadsheetml/2006/main" count="55" uniqueCount="51">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</sst>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7" fillId="0" borderId="0" xfId="2" quotePrefix="1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5962.5</v>
          </cell>
          <cell r="P10">
            <v>5962.5</v>
          </cell>
          <cell r="Q10">
            <v>5962.5</v>
          </cell>
          <cell r="R10">
            <v>5962.5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4482475</v>
          </cell>
          <cell r="P11">
            <v>4453210.5999999996</v>
          </cell>
          <cell r="Q11">
            <v>4443440.71</v>
          </cell>
          <cell r="R11">
            <v>4253807.91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28379472</v>
          </cell>
          <cell r="P12">
            <v>18164527.57</v>
          </cell>
          <cell r="Q12">
            <v>7536712.4299999997</v>
          </cell>
          <cell r="R12">
            <v>7120137.9800000004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139619281.09999999</v>
          </cell>
          <cell r="O13">
            <v>125786.96</v>
          </cell>
          <cell r="P13">
            <v>130267246.18000001</v>
          </cell>
          <cell r="Q13">
            <v>99806351.840000004</v>
          </cell>
          <cell r="R13">
            <v>93163621.239999995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12022670</v>
          </cell>
          <cell r="P14">
            <v>11891579.35</v>
          </cell>
          <cell r="Q14">
            <v>8999727.0899999999</v>
          </cell>
          <cell r="R14">
            <v>8938935.5700000003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6596895</v>
          </cell>
          <cell r="P15">
            <v>6551043.7999999998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3</v>
          </cell>
          <cell r="M16">
            <v>25093195.5</v>
          </cell>
          <cell r="P16">
            <v>25093195.489999998</v>
          </cell>
          <cell r="Q16">
            <v>1771253.52</v>
          </cell>
          <cell r="R16">
            <v>556146.92000000004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1013298127.51</v>
          </cell>
          <cell r="P17">
            <v>1013298127.51</v>
          </cell>
          <cell r="Q17">
            <v>1013081292.72</v>
          </cell>
          <cell r="R17">
            <v>990874711.94000006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3000</v>
          </cell>
          <cell r="K18" t="str">
            <v>RECURSOS LIVRES DA UNIAO</v>
          </cell>
          <cell r="L18" t="str">
            <v>1</v>
          </cell>
          <cell r="M18">
            <v>52000000</v>
          </cell>
          <cell r="P18">
            <v>52000000</v>
          </cell>
          <cell r="Q18">
            <v>52000000</v>
          </cell>
          <cell r="R18">
            <v>52000000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100712</v>
          </cell>
          <cell r="P19">
            <v>100712</v>
          </cell>
          <cell r="Q19">
            <v>74203.16</v>
          </cell>
          <cell r="R19">
            <v>74203.16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17332083</v>
          </cell>
          <cell r="P20">
            <v>8291105.2400000002</v>
          </cell>
          <cell r="Q20">
            <v>43628.99</v>
          </cell>
          <cell r="R20">
            <v>40765.120000000003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3000</v>
          </cell>
          <cell r="P21">
            <v>516.35</v>
          </cell>
          <cell r="Q21">
            <v>516.35</v>
          </cell>
          <cell r="R21">
            <v>516.35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94425095.599999994</v>
          </cell>
          <cell r="P22">
            <v>83415834.239999995</v>
          </cell>
          <cell r="Q22">
            <v>63183756.030000001</v>
          </cell>
          <cell r="R22">
            <v>60516363.509999998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83243687.359999999</v>
          </cell>
          <cell r="P23">
            <v>82663687.170000002</v>
          </cell>
          <cell r="Q23">
            <v>69231464.25</v>
          </cell>
          <cell r="R23">
            <v>69231464.25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187359554.28</v>
          </cell>
          <cell r="P24">
            <v>187359554.28</v>
          </cell>
          <cell r="Q24">
            <v>187359554.28</v>
          </cell>
          <cell r="R24">
            <v>187359554.28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1056</v>
          </cell>
          <cell r="K25" t="str">
            <v>BENEFICIOS DO RPPS DA UNIAO</v>
          </cell>
          <cell r="L25" t="str">
            <v>1</v>
          </cell>
          <cell r="M25">
            <v>272825569.16000003</v>
          </cell>
          <cell r="P25">
            <v>272825569.16000003</v>
          </cell>
          <cell r="Q25">
            <v>272784504.87</v>
          </cell>
          <cell r="R25">
            <v>267624834.84999999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- LEI N. 12.618, DE 2012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1572016.12</v>
          </cell>
          <cell r="P26">
            <v>1572016.12</v>
          </cell>
          <cell r="Q26">
            <v>1572016.12</v>
          </cell>
          <cell r="R26">
            <v>1572016.12</v>
          </cell>
        </row>
        <row r="27">
          <cell r="A27" t="str">
            <v>12102</v>
          </cell>
          <cell r="B27" t="str">
            <v>TRIBUNAL REGIONAL FEDERAL DA 1A. REGIAO</v>
          </cell>
          <cell r="C27" t="str">
            <v>02</v>
          </cell>
          <cell r="D27" t="str">
            <v>061</v>
          </cell>
          <cell r="E27" t="str">
            <v>0033</v>
          </cell>
          <cell r="F27" t="str">
            <v>PROGRAMA DE GESTAO E MANUTENCAO DO PODER JUDICIARIO</v>
          </cell>
          <cell r="G27" t="str">
            <v>4257</v>
          </cell>
          <cell r="H27" t="str">
            <v>JULGAMENTO DE CAUSAS NA JUSTICA FEDERAL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12022.2</v>
          </cell>
          <cell r="P27">
            <v>6093.72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061</v>
          </cell>
          <cell r="E28" t="str">
            <v>0033</v>
          </cell>
          <cell r="F28" t="str">
            <v>PROGRAMA DE GESTAO E MANUTENCAO DO PODER JUDICIARIO</v>
          </cell>
          <cell r="G28" t="str">
            <v>4257</v>
          </cell>
          <cell r="H28" t="str">
            <v>JULGAMENTO DE CAUSAS NA JUSTICA FEDERAL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561989</v>
          </cell>
          <cell r="P28">
            <v>561989</v>
          </cell>
          <cell r="Q28">
            <v>422578.68</v>
          </cell>
          <cell r="R28">
            <v>421893.96</v>
          </cell>
        </row>
        <row r="29">
          <cell r="A29" t="str">
            <v>14102</v>
          </cell>
          <cell r="B29" t="str">
            <v>TRIBUNAL REGIONAL ELEITORAL DO ACRE</v>
          </cell>
          <cell r="C29" t="str">
            <v>02</v>
          </cell>
          <cell r="D29" t="str">
            <v>122</v>
          </cell>
          <cell r="E29" t="str">
            <v>0033</v>
          </cell>
          <cell r="F29" t="str">
            <v>PROGRAMA DE GESTAO E MANUTENCAO DO PODER JUDICIARIO</v>
          </cell>
          <cell r="G29" t="str">
            <v>20GP</v>
          </cell>
          <cell r="H29" t="str">
            <v>JULGAMENTO DE CAUSAS E GESTAO ADMINISTRATIVA NA JUSTICA ELEI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N29">
            <v>10724.6</v>
          </cell>
          <cell r="P29">
            <v>10724.6</v>
          </cell>
          <cell r="Q29">
            <v>10724.6</v>
          </cell>
          <cell r="R29">
            <v>10724.6</v>
          </cell>
        </row>
        <row r="30">
          <cell r="A30" t="str">
            <v>14123</v>
          </cell>
          <cell r="B30" t="str">
            <v>TRIBUNAL REGIONAL ELEITORAL DE SANTA CATARINA</v>
          </cell>
          <cell r="C30" t="str">
            <v>02</v>
          </cell>
          <cell r="D30" t="str">
            <v>122</v>
          </cell>
          <cell r="E30" t="str">
            <v>0033</v>
          </cell>
          <cell r="F30" t="str">
            <v>PROGRAMA DE GESTAO E MANUTENCAO DO PODER JUDICIARIO</v>
          </cell>
          <cell r="G30" t="str">
            <v>20GP</v>
          </cell>
          <cell r="H30" t="str">
            <v>JULGAMENTO DE CAUSAS E GESTAO ADMINISTRATIVA NA JUSTICA ELEI</v>
          </cell>
          <cell r="I30" t="str">
            <v>1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N30">
            <v>10118.6</v>
          </cell>
          <cell r="P30">
            <v>10118.6</v>
          </cell>
          <cell r="Q30">
            <v>10118.6</v>
          </cell>
          <cell r="R30">
            <v>10118.6</v>
          </cell>
        </row>
        <row r="31">
          <cell r="A31" t="str">
            <v>33201</v>
          </cell>
          <cell r="B31" t="str">
            <v>INSTITUTO NACIONAL DO SEGURO SOCIAL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00SA</v>
          </cell>
          <cell r="H31" t="str">
            <v>PAGAMENTO DE HONORARIOS PERICIAIS NAS ACOES EM QUE O INSS FI</v>
          </cell>
          <cell r="I31" t="str">
            <v>2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M31">
            <v>46565474</v>
          </cell>
          <cell r="P31">
            <v>46507097.340000004</v>
          </cell>
          <cell r="Q31">
            <v>46482489.630000003</v>
          </cell>
          <cell r="R31">
            <v>44408642.740000002</v>
          </cell>
        </row>
        <row r="32">
          <cell r="A32" t="str">
            <v>34101</v>
          </cell>
          <cell r="B32" t="str">
            <v>MINISTERIO PUBLICO FEDERAL</v>
          </cell>
          <cell r="C32" t="str">
            <v>03</v>
          </cell>
          <cell r="D32" t="str">
            <v>062</v>
          </cell>
          <cell r="E32" t="str">
            <v>0031</v>
          </cell>
          <cell r="F32" t="str">
            <v>PROGRAMA DE GESTAO E MANUTENCAO DO MINISTERIO PUBLICO</v>
          </cell>
          <cell r="G32" t="str">
            <v>4264</v>
          </cell>
          <cell r="H32" t="str">
            <v>DEFESA DO INTERESSE PUBLICO NO PROCESSO JUDICIARIO - MINISTE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N32">
            <v>55074.26</v>
          </cell>
          <cell r="P32">
            <v>54800.11</v>
          </cell>
          <cell r="Q32">
            <v>51633.46</v>
          </cell>
          <cell r="R32">
            <v>51392.2</v>
          </cell>
        </row>
        <row r="33">
          <cell r="A33" t="str">
            <v>63101</v>
          </cell>
          <cell r="B33" t="str">
            <v>ADVOCACIA-GERAL DA UNIAO - AGU</v>
          </cell>
          <cell r="C33" t="str">
            <v>03</v>
          </cell>
          <cell r="D33" t="str">
            <v>092</v>
          </cell>
          <cell r="E33" t="str">
            <v>4105</v>
          </cell>
          <cell r="F33" t="str">
            <v>DEFESA DA DEMOCRACIA E SEGURANCA JURIDICA PARA INOVACAOEM PO</v>
          </cell>
          <cell r="G33" t="str">
            <v>2674</v>
          </cell>
          <cell r="H33" t="str">
            <v>REPRESENTACAO JUDICIAL E EXTRAJUDICIAL DA UNIAO E SUAS AUTAR</v>
          </cell>
          <cell r="I33" t="str">
            <v>1</v>
          </cell>
          <cell r="J33" t="str">
            <v>1000</v>
          </cell>
          <cell r="K33" t="str">
            <v>RECURSOS LIVRES DA UNIAO</v>
          </cell>
          <cell r="L33" t="str">
            <v>3</v>
          </cell>
          <cell r="N33">
            <v>88628.3</v>
          </cell>
          <cell r="P33">
            <v>88628.3</v>
          </cell>
          <cell r="Q33">
            <v>88628.3</v>
          </cell>
          <cell r="R33">
            <v>88628.3</v>
          </cell>
        </row>
        <row r="34">
          <cell r="A34" t="str">
            <v>63101</v>
          </cell>
          <cell r="B34" t="str">
            <v>ADVOCACIA-GERAL DA UNIAO - AGU</v>
          </cell>
          <cell r="C34" t="str">
            <v>03</v>
          </cell>
          <cell r="D34" t="str">
            <v>092</v>
          </cell>
          <cell r="E34" t="str">
            <v>4105</v>
          </cell>
          <cell r="F34" t="str">
            <v>DEFESA DA DEMOCRACIA E SEGURANCA JURIDICA PARA INOVACAOEM PO</v>
          </cell>
          <cell r="G34" t="str">
            <v>2674</v>
          </cell>
          <cell r="H34" t="str">
            <v>REPRESENTACAO JUDICIAL E EXTRAJUDICIAL DA UNIAO E SUAS AUTAR</v>
          </cell>
          <cell r="I34" t="str">
            <v>1</v>
          </cell>
          <cell r="J34" t="str">
            <v>3000</v>
          </cell>
          <cell r="K34" t="str">
            <v>RECURSOS LIVRES DA UNIAO</v>
          </cell>
          <cell r="L34" t="str">
            <v>3</v>
          </cell>
          <cell r="N34">
            <v>53770.19</v>
          </cell>
          <cell r="P34">
            <v>53770.19</v>
          </cell>
          <cell r="Q34">
            <v>30470.21</v>
          </cell>
          <cell r="R34">
            <v>29326.19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45566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+'[1]Access-Out'!A10</f>
        <v>11101</v>
      </c>
      <c r="B10" s="43" t="str">
        <f>+'[1]Access-Out'!B10</f>
        <v>SUPERIOR TRIBUNAL DE JUSTICA</v>
      </c>
      <c r="C10" s="44" t="str">
        <f>CONCATENATE('[1]Access-Out'!C10,".",'[1]Access-Out'!D10)</f>
        <v>02.128</v>
      </c>
      <c r="D10" s="44" t="str">
        <f>CONCATENATE('[1]Access-Out'!E10,".",'[1]Access-Out'!G10)</f>
        <v>0033.20G2</v>
      </c>
      <c r="E10" s="43" t="str">
        <f>+'[1]Access-Out'!F10</f>
        <v>PROGRAMA DE GESTAO E MANUTENCAO DO PODER JUDICIARIO</v>
      </c>
      <c r="F10" s="45" t="str">
        <f>+'[1]Access-Out'!H10</f>
        <v>FORMACAO E APERFEICOAMENTO DE MAGISTRADOS</v>
      </c>
      <c r="G10" s="42" t="str">
        <f>IF('[1]Access-Out'!I10="1","F","S")</f>
        <v>F</v>
      </c>
      <c r="H10" s="42" t="str">
        <f>+'[1]Access-Out'!J10</f>
        <v>1000</v>
      </c>
      <c r="I10" s="46" t="str">
        <f>+'[1]Access-Out'!K10</f>
        <v>RECURSOS LIVRES DA UNIAO</v>
      </c>
      <c r="J10" s="42" t="str">
        <f>+'[1]Access-Out'!L10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'[1]Access-Out'!M10</f>
        <v>0</v>
      </c>
      <c r="Q10" s="50">
        <f>'[1]Access-Out'!N10-'[1]Access-Out'!O10</f>
        <v>5962.5</v>
      </c>
      <c r="R10" s="50">
        <f>N10-O10+P10+Q10</f>
        <v>5962.5</v>
      </c>
      <c r="S10" s="50">
        <f>'[1]Access-Out'!P10</f>
        <v>5962.5</v>
      </c>
      <c r="T10" s="51">
        <f>IF(R10&gt;0,S10/R10,0)</f>
        <v>1</v>
      </c>
      <c r="U10" s="50">
        <f>'[1]Access-Out'!Q10</f>
        <v>5962.5</v>
      </c>
      <c r="V10" s="51">
        <f>IF(R10&gt;0,U10/R10,0)</f>
        <v>1</v>
      </c>
      <c r="W10" s="50">
        <f>'[1]Access-Out'!R10</f>
        <v>5962.5</v>
      </c>
      <c r="X10" s="51">
        <f>IF(R10&gt;0,W10/R10,0)</f>
        <v>1</v>
      </c>
    </row>
    <row r="11" spans="1:24" s="11" customFormat="1" ht="28.5" customHeight="1" x14ac:dyDescent="0.2">
      <c r="A11" s="52" t="str">
        <f>+'[1]Access-Out'!A11</f>
        <v>12101</v>
      </c>
      <c r="B11" s="53" t="str">
        <f>+'[1]Access-Out'!B11</f>
        <v>JUSTICA FEDERAL DE PRIMEIRO GRAU</v>
      </c>
      <c r="C11" s="52" t="str">
        <f>CONCATENATE('[1]Access-Out'!C11,".",'[1]Access-Out'!D11)</f>
        <v>02.061</v>
      </c>
      <c r="D11" s="52" t="str">
        <f>CONCATENATE('[1]Access-Out'!E11,".",'[1]Access-Out'!G11)</f>
        <v>0033.4224</v>
      </c>
      <c r="E11" s="53" t="str">
        <f>+'[1]Access-Out'!F11</f>
        <v>PROGRAMA DE GESTAO E MANUTENCAO DO PODER JUDICIARIO</v>
      </c>
      <c r="F11" s="54" t="str">
        <f>+'[1]Access-Out'!H11</f>
        <v>ASSISTENCIA JURIDICA A PESSOAS CARENTES</v>
      </c>
      <c r="G11" s="52" t="str">
        <f>IF('[1]Access-Out'!I11="1","F","S")</f>
        <v>F</v>
      </c>
      <c r="H11" s="52" t="str">
        <f>+'[1]Access-Out'!J11</f>
        <v>1000</v>
      </c>
      <c r="I11" s="53" t="str">
        <f>+'[1]Access-Out'!K11</f>
        <v>RECURSOS LIVRES DA UNIAO</v>
      </c>
      <c r="J11" s="52" t="str">
        <f>+'[1]Access-Out'!L11</f>
        <v>3</v>
      </c>
      <c r="K11" s="55"/>
      <c r="L11" s="55"/>
      <c r="M11" s="55"/>
      <c r="N11" s="56">
        <f t="shared" ref="N11:N34" si="0">K11+L11-M11</f>
        <v>0</v>
      </c>
      <c r="O11" s="55">
        <v>0</v>
      </c>
      <c r="P11" s="57">
        <f>'[1]Access-Out'!M11</f>
        <v>4482475</v>
      </c>
      <c r="Q11" s="57">
        <f>'[1]Access-Out'!N11-'[1]Access-Out'!O11</f>
        <v>0</v>
      </c>
      <c r="R11" s="57">
        <f t="shared" ref="R11:R34" si="1">N11-O11+P11+Q11</f>
        <v>4482475</v>
      </c>
      <c r="S11" s="57">
        <f>'[1]Access-Out'!P11</f>
        <v>4453210.5999999996</v>
      </c>
      <c r="T11" s="58">
        <f t="shared" ref="T11:T35" si="2">IF(R11&gt;0,S11/R11,0)</f>
        <v>0.9934713746312025</v>
      </c>
      <c r="U11" s="57">
        <f>'[1]Access-Out'!Q11</f>
        <v>4443440.71</v>
      </c>
      <c r="V11" s="58">
        <f t="shared" ref="V11:V35" si="3">IF(R11&gt;0,U11/R11,0)</f>
        <v>0.99129179973117532</v>
      </c>
      <c r="W11" s="57">
        <f>'[1]Access-Out'!R11</f>
        <v>4253807.91</v>
      </c>
      <c r="X11" s="58">
        <f t="shared" ref="X11:X35" si="4">IF(R11&gt;0,W11/R11,0)</f>
        <v>0.94898642156397972</v>
      </c>
    </row>
    <row r="12" spans="1:24" s="11" customFormat="1" ht="28.5" customHeight="1" x14ac:dyDescent="0.2">
      <c r="A12" s="52" t="str">
        <f>+'[1]Access-Out'!A12</f>
        <v>12101</v>
      </c>
      <c r="B12" s="53" t="str">
        <f>+'[1]Access-Out'!B12</f>
        <v>JUSTICA FEDERAL DE PRIMEIRO GRAU</v>
      </c>
      <c r="C12" s="52" t="str">
        <f>CONCATENATE('[1]Access-Out'!C12,".",'[1]Access-Out'!D12)</f>
        <v>02.061</v>
      </c>
      <c r="D12" s="52" t="str">
        <f>CONCATENATE('[1]Access-Out'!E12,".",'[1]Access-Out'!G12)</f>
        <v>0033.4257</v>
      </c>
      <c r="E12" s="53" t="str">
        <f>+'[1]Access-Out'!F12</f>
        <v>PROGRAMA DE GESTAO E MANUTENCAO DO PODER JUDICIARIO</v>
      </c>
      <c r="F12" s="53" t="str">
        <f>+'[1]Access-Out'!H12</f>
        <v>JULGAMENTO DE CAUSAS NA JUSTICA FEDERAL</v>
      </c>
      <c r="G12" s="52" t="str">
        <f>IF('[1]Access-Out'!I12="1","F","S")</f>
        <v>F</v>
      </c>
      <c r="H12" s="52" t="str">
        <f>+'[1]Access-Out'!J12</f>
        <v>1000</v>
      </c>
      <c r="I12" s="53" t="str">
        <f>+'[1]Access-Out'!K12</f>
        <v>RECURSOS LIVRES DA UNIAO</v>
      </c>
      <c r="J12" s="52" t="str">
        <f>+'[1]Access-Out'!L12</f>
        <v>4</v>
      </c>
      <c r="K12" s="57"/>
      <c r="L12" s="57"/>
      <c r="M12" s="57"/>
      <c r="N12" s="55">
        <f t="shared" si="0"/>
        <v>0</v>
      </c>
      <c r="O12" s="57">
        <v>0</v>
      </c>
      <c r="P12" s="57">
        <f>'[1]Access-Out'!M12</f>
        <v>28379472</v>
      </c>
      <c r="Q12" s="57">
        <f>'[1]Access-Out'!N12-'[1]Access-Out'!O12</f>
        <v>0</v>
      </c>
      <c r="R12" s="57">
        <f t="shared" si="1"/>
        <v>28379472</v>
      </c>
      <c r="S12" s="57">
        <f>'[1]Access-Out'!P12</f>
        <v>18164527.57</v>
      </c>
      <c r="T12" s="58">
        <f t="shared" si="2"/>
        <v>0.64005868643363062</v>
      </c>
      <c r="U12" s="57">
        <f>'[1]Access-Out'!Q12</f>
        <v>7536712.4299999997</v>
      </c>
      <c r="V12" s="58">
        <f t="shared" si="3"/>
        <v>0.26556915611396859</v>
      </c>
      <c r="W12" s="57">
        <f>'[1]Access-Out'!R12</f>
        <v>7120137.9800000004</v>
      </c>
      <c r="X12" s="58">
        <f t="shared" si="4"/>
        <v>0.2508904316472132</v>
      </c>
    </row>
    <row r="13" spans="1:24" s="11" customFormat="1" ht="28.5" customHeight="1" x14ac:dyDescent="0.2">
      <c r="A13" s="52" t="str">
        <f>+'[1]Access-Out'!A13</f>
        <v>12101</v>
      </c>
      <c r="B13" s="53" t="str">
        <f>+'[1]Access-Out'!B13</f>
        <v>JUSTICA FEDERAL DE PRIMEIRO GRAU</v>
      </c>
      <c r="C13" s="52" t="str">
        <f>CONCATENATE('[1]Access-Out'!C13,".",'[1]Access-Out'!D13)</f>
        <v>02.061</v>
      </c>
      <c r="D13" s="52" t="str">
        <f>CONCATENATE('[1]Access-Out'!E13,".",'[1]Access-Out'!G13)</f>
        <v>0033.4257</v>
      </c>
      <c r="E13" s="53" t="str">
        <f>+'[1]Access-Out'!F13</f>
        <v>PROGRAMA DE GESTAO E MANUTENCAO DO PODER JUDICIARIO</v>
      </c>
      <c r="F13" s="53" t="str">
        <f>+'[1]Access-Out'!H13</f>
        <v>JULGAMENTO DE CAUSAS NA JUSTICA FEDERAL</v>
      </c>
      <c r="G13" s="52" t="str">
        <f>IF('[1]Access-Out'!I13="1","F","S")</f>
        <v>F</v>
      </c>
      <c r="H13" s="52" t="str">
        <f>+'[1]Access-Out'!J13</f>
        <v>1000</v>
      </c>
      <c r="I13" s="53" t="str">
        <f>+'[1]Access-Out'!K13</f>
        <v>RECURSOS LIVRES DA UNIAO</v>
      </c>
      <c r="J13" s="52" t="str">
        <f>+'[1]Access-Out'!L13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'[1]Access-Out'!M13</f>
        <v>139619281.09999999</v>
      </c>
      <c r="Q13" s="57">
        <f>'[1]Access-Out'!N13-'[1]Access-Out'!O13</f>
        <v>-125786.96</v>
      </c>
      <c r="R13" s="57">
        <f>N13-O13+P13+Q13</f>
        <v>139493494.13999999</v>
      </c>
      <c r="S13" s="57">
        <f>'[1]Access-Out'!P13</f>
        <v>130267246.18000001</v>
      </c>
      <c r="T13" s="58">
        <f t="shared" si="2"/>
        <v>0.93385893717207891</v>
      </c>
      <c r="U13" s="57">
        <f>'[1]Access-Out'!Q13</f>
        <v>99806351.840000004</v>
      </c>
      <c r="V13" s="58">
        <f t="shared" si="3"/>
        <v>0.7154910876333147</v>
      </c>
      <c r="W13" s="57">
        <f>'[1]Access-Out'!R13</f>
        <v>93163621.239999995</v>
      </c>
      <c r="X13" s="58">
        <f t="shared" si="4"/>
        <v>0.66787072626124133</v>
      </c>
    </row>
    <row r="14" spans="1:24" s="11" customFormat="1" ht="28.5" customHeight="1" x14ac:dyDescent="0.2">
      <c r="A14" s="52" t="str">
        <f>+'[1]Access-Out'!A14</f>
        <v>12101</v>
      </c>
      <c r="B14" s="53" t="str">
        <f>+'[1]Access-Out'!B14</f>
        <v>JUSTICA FEDERAL DE PRIMEIRO GRAU</v>
      </c>
      <c r="C14" s="52" t="str">
        <f>CONCATENATE('[1]Access-Out'!C14,".",'[1]Access-Out'!D14)</f>
        <v>02.061</v>
      </c>
      <c r="D14" s="52" t="str">
        <f>CONCATENATE('[1]Access-Out'!E14,".",'[1]Access-Out'!G14)</f>
        <v>0033.4257</v>
      </c>
      <c r="E14" s="53" t="str">
        <f>+'[1]Access-Out'!F14</f>
        <v>PROGRAMA DE GESTAO E MANUTENCAO DO PODER JUDICIARIO</v>
      </c>
      <c r="F14" s="53" t="str">
        <f>+'[1]Access-Out'!H14</f>
        <v>JULGAMENTO DE CAUSAS NA JUSTICA FEDERAL</v>
      </c>
      <c r="G14" s="52" t="str">
        <f>IF('[1]Access-Out'!I14="1","F","S")</f>
        <v>F</v>
      </c>
      <c r="H14" s="52" t="str">
        <f>+'[1]Access-Out'!J14</f>
        <v>1027</v>
      </c>
      <c r="I14" s="53" t="str">
        <f>+'[1]Access-Out'!K14</f>
        <v>SERV.AFETOS AS ATIVID.ESPECIFICAS DA JUSTICA</v>
      </c>
      <c r="J14" s="52" t="str">
        <f>+'[1]Access-Out'!L14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'[1]Access-Out'!M14</f>
        <v>12022670</v>
      </c>
      <c r="Q14" s="57">
        <f>'[1]Access-Out'!N14-'[1]Access-Out'!O14</f>
        <v>0</v>
      </c>
      <c r="R14" s="57">
        <f t="shared" si="1"/>
        <v>12022670</v>
      </c>
      <c r="S14" s="57">
        <f>'[1]Access-Out'!P14</f>
        <v>11891579.35</v>
      </c>
      <c r="T14" s="58">
        <f t="shared" si="2"/>
        <v>0.98909637792603466</v>
      </c>
      <c r="U14" s="57">
        <f>'[1]Access-Out'!Q14</f>
        <v>8999727.0899999999</v>
      </c>
      <c r="V14" s="58">
        <f t="shared" si="3"/>
        <v>0.74856309704915791</v>
      </c>
      <c r="W14" s="57">
        <f>'[1]Access-Out'!R14</f>
        <v>8938935.5700000003</v>
      </c>
      <c r="X14" s="58">
        <f t="shared" si="4"/>
        <v>0.74350668944585518</v>
      </c>
    </row>
    <row r="15" spans="1:24" s="11" customFormat="1" ht="28.5" customHeight="1" x14ac:dyDescent="0.2">
      <c r="A15" s="52" t="str">
        <f>+'[1]Access-Out'!A15</f>
        <v>12101</v>
      </c>
      <c r="B15" s="53" t="str">
        <f>+'[1]Access-Out'!B15</f>
        <v>JUSTICA FEDERAL DE PRIMEIRO GRAU</v>
      </c>
      <c r="C15" s="52" t="str">
        <f>CONCATENATE('[1]Access-Out'!C15,".",'[1]Access-Out'!D15)</f>
        <v>02.061</v>
      </c>
      <c r="D15" s="52" t="str">
        <f>CONCATENATE('[1]Access-Out'!E15,".",'[1]Access-Out'!G15)</f>
        <v>0033.4257</v>
      </c>
      <c r="E15" s="53" t="str">
        <f>+'[1]Access-Out'!F15</f>
        <v>PROGRAMA DE GESTAO E MANUTENCAO DO PODER JUDICIARIO</v>
      </c>
      <c r="F15" s="53" t="str">
        <f>+'[1]Access-Out'!H15</f>
        <v>JULGAMENTO DE CAUSAS NA JUSTICA FEDERAL</v>
      </c>
      <c r="G15" s="52" t="str">
        <f>IF('[1]Access-Out'!I15="1","F","S")</f>
        <v>F</v>
      </c>
      <c r="H15" s="52" t="str">
        <f>+'[1]Access-Out'!J15</f>
        <v>3000</v>
      </c>
      <c r="I15" s="53" t="str">
        <f>+'[1]Access-Out'!K15</f>
        <v>RECURSOS LIVRES DA UNIAO</v>
      </c>
      <c r="J15" s="52" t="str">
        <f>+'[1]Access-Out'!L15</f>
        <v>4</v>
      </c>
      <c r="K15" s="55"/>
      <c r="L15" s="55"/>
      <c r="M15" s="55"/>
      <c r="N15" s="55">
        <f t="shared" si="0"/>
        <v>0</v>
      </c>
      <c r="O15" s="55">
        <v>0</v>
      </c>
      <c r="P15" s="57">
        <f>'[1]Access-Out'!M15</f>
        <v>6596895</v>
      </c>
      <c r="Q15" s="57">
        <f>'[1]Access-Out'!N15-'[1]Access-Out'!O15</f>
        <v>0</v>
      </c>
      <c r="R15" s="57">
        <f t="shared" si="1"/>
        <v>6596895</v>
      </c>
      <c r="S15" s="57">
        <f>'[1]Access-Out'!P15</f>
        <v>6551043.7999999998</v>
      </c>
      <c r="T15" s="58">
        <f t="shared" si="2"/>
        <v>0.99304957862752097</v>
      </c>
      <c r="U15" s="57">
        <f>'[1]Access-Out'!Q15</f>
        <v>0</v>
      </c>
      <c r="V15" s="58">
        <f t="shared" si="3"/>
        <v>0</v>
      </c>
      <c r="W15" s="57">
        <f>'[1]Access-Out'!R15</f>
        <v>0</v>
      </c>
      <c r="X15" s="58">
        <f t="shared" si="4"/>
        <v>0</v>
      </c>
    </row>
    <row r="16" spans="1:24" s="11" customFormat="1" ht="28.5" customHeight="1" x14ac:dyDescent="0.2">
      <c r="A16" s="52" t="str">
        <f>+'[1]Access-Out'!A16</f>
        <v>12101</v>
      </c>
      <c r="B16" s="53" t="str">
        <f>+'[1]Access-Out'!B16</f>
        <v>JUSTICA FEDERAL DE PRIMEIRO GRAU</v>
      </c>
      <c r="C16" s="52" t="str">
        <f>CONCATENATE('[1]Access-Out'!C16,".",'[1]Access-Out'!D16)</f>
        <v>02.061</v>
      </c>
      <c r="D16" s="52" t="str">
        <f>CONCATENATE('[1]Access-Out'!E16,".",'[1]Access-Out'!G16)</f>
        <v>0033.4257</v>
      </c>
      <c r="E16" s="53" t="str">
        <f>+'[1]Access-Out'!F16</f>
        <v>PROGRAMA DE GESTAO E MANUTENCAO DO PODER JUDICIARIO</v>
      </c>
      <c r="F16" s="53" t="str">
        <f>+'[1]Access-Out'!H16</f>
        <v>JULGAMENTO DE CAUSAS NA JUSTICA FEDERAL</v>
      </c>
      <c r="G16" s="52" t="str">
        <f>IF('[1]Access-Out'!I16="1","F","S")</f>
        <v>F</v>
      </c>
      <c r="H16" s="52" t="str">
        <f>+'[1]Access-Out'!J16</f>
        <v>3000</v>
      </c>
      <c r="I16" s="53" t="str">
        <f>+'[1]Access-Out'!K16</f>
        <v>RECURSOS LIVRES DA UNIAO</v>
      </c>
      <c r="J16" s="52" t="str">
        <f>+'[1]Access-Out'!L16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'[1]Access-Out'!M16</f>
        <v>25093195.5</v>
      </c>
      <c r="Q16" s="57">
        <f>'[1]Access-Out'!N16-'[1]Access-Out'!O16</f>
        <v>0</v>
      </c>
      <c r="R16" s="57">
        <f t="shared" si="1"/>
        <v>25093195.5</v>
      </c>
      <c r="S16" s="57">
        <f>'[1]Access-Out'!P16</f>
        <v>25093195.489999998</v>
      </c>
      <c r="T16" s="58">
        <f t="shared" si="2"/>
        <v>0.99999999960148556</v>
      </c>
      <c r="U16" s="57">
        <f>'[1]Access-Out'!Q16</f>
        <v>1771253.52</v>
      </c>
      <c r="V16" s="58">
        <f t="shared" si="3"/>
        <v>7.0587005150460014E-2</v>
      </c>
      <c r="W16" s="57">
        <f>'[1]Access-Out'!R16</f>
        <v>556146.92000000004</v>
      </c>
      <c r="X16" s="58">
        <f t="shared" si="4"/>
        <v>2.2163256170382926E-2</v>
      </c>
    </row>
    <row r="17" spans="1:24" s="11" customFormat="1" ht="28.5" customHeight="1" x14ac:dyDescent="0.2">
      <c r="A17" s="52" t="str">
        <f>+'[1]Access-Out'!A17</f>
        <v>12101</v>
      </c>
      <c r="B17" s="53" t="str">
        <f>+'[1]Access-Out'!B17</f>
        <v>JUSTICA FEDERAL DE PRIMEIRO GRAU</v>
      </c>
      <c r="C17" s="52" t="str">
        <f>CONCATENATE('[1]Access-Out'!C17,".",'[1]Access-Out'!D17)</f>
        <v>02.122</v>
      </c>
      <c r="D17" s="52" t="str">
        <f>CONCATENATE('[1]Access-Out'!E17,".",'[1]Access-Out'!G17)</f>
        <v>0033.20TP</v>
      </c>
      <c r="E17" s="53" t="str">
        <f>+'[1]Access-Out'!F17</f>
        <v>PROGRAMA DE GESTAO E MANUTENCAO DO PODER JUDICIARIO</v>
      </c>
      <c r="F17" s="53" t="str">
        <f>+'[1]Access-Out'!H17</f>
        <v>ATIVOS CIVIS DA UNIAO</v>
      </c>
      <c r="G17" s="52" t="str">
        <f>IF('[1]Access-Out'!I17="1","F","S")</f>
        <v>F</v>
      </c>
      <c r="H17" s="52" t="str">
        <f>+'[1]Access-Out'!J17</f>
        <v>1000</v>
      </c>
      <c r="I17" s="53" t="str">
        <f>+'[1]Access-Out'!K17</f>
        <v>RECURSOS LIVRES DA UNIAO</v>
      </c>
      <c r="J17" s="52" t="str">
        <f>+'[1]Access-Out'!L17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'[1]Access-Out'!M17</f>
        <v>1013298127.51</v>
      </c>
      <c r="Q17" s="57">
        <f>'[1]Access-Out'!N17-'[1]Access-Out'!O17</f>
        <v>0</v>
      </c>
      <c r="R17" s="57">
        <f t="shared" si="1"/>
        <v>1013298127.51</v>
      </c>
      <c r="S17" s="57">
        <f>'[1]Access-Out'!P17</f>
        <v>1013298127.51</v>
      </c>
      <c r="T17" s="58">
        <f t="shared" si="2"/>
        <v>1</v>
      </c>
      <c r="U17" s="57">
        <f>'[1]Access-Out'!Q17</f>
        <v>1013081292.72</v>
      </c>
      <c r="V17" s="58">
        <f t="shared" si="3"/>
        <v>0.99978601086480556</v>
      </c>
      <c r="W17" s="57">
        <f>'[1]Access-Out'!R17</f>
        <v>990874711.94000006</v>
      </c>
      <c r="X17" s="58">
        <f t="shared" si="4"/>
        <v>0.97787086054811778</v>
      </c>
    </row>
    <row r="18" spans="1:24" s="11" customFormat="1" ht="28.5" customHeight="1" x14ac:dyDescent="0.2">
      <c r="A18" s="52" t="str">
        <f>+'[1]Access-Out'!A18</f>
        <v>12101</v>
      </c>
      <c r="B18" s="53" t="str">
        <f>+'[1]Access-Out'!B18</f>
        <v>JUSTICA FEDERAL DE PRIMEIRO GRAU</v>
      </c>
      <c r="C18" s="52" t="str">
        <f>CONCATENATE('[1]Access-Out'!C18,".",'[1]Access-Out'!D18)</f>
        <v>02.122</v>
      </c>
      <c r="D18" s="52" t="str">
        <f>CONCATENATE('[1]Access-Out'!E18,".",'[1]Access-Out'!G18)</f>
        <v>0033.20TP</v>
      </c>
      <c r="E18" s="53" t="str">
        <f>+'[1]Access-Out'!F18</f>
        <v>PROGRAMA DE GESTAO E MANUTENCAO DO PODER JUDICIARIO</v>
      </c>
      <c r="F18" s="53" t="str">
        <f>+'[1]Access-Out'!H18</f>
        <v>ATIVOS CIVIS DA UNIAO</v>
      </c>
      <c r="G18" s="52" t="str">
        <f>IF('[1]Access-Out'!I18="1","F","S")</f>
        <v>F</v>
      </c>
      <c r="H18" s="52" t="str">
        <f>+'[1]Access-Out'!J18</f>
        <v>3000</v>
      </c>
      <c r="I18" s="53" t="str">
        <f>+'[1]Access-Out'!K18</f>
        <v>RECURSOS LIVRES DA UNIAO</v>
      </c>
      <c r="J18" s="52" t="str">
        <f>+'[1]Access-Out'!L18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'[1]Access-Out'!M18</f>
        <v>52000000</v>
      </c>
      <c r="Q18" s="57">
        <f>'[1]Access-Out'!N18-'[1]Access-Out'!O18</f>
        <v>0</v>
      </c>
      <c r="R18" s="57">
        <f t="shared" si="1"/>
        <v>52000000</v>
      </c>
      <c r="S18" s="57">
        <f>'[1]Access-Out'!P18</f>
        <v>52000000</v>
      </c>
      <c r="T18" s="58">
        <f t="shared" si="2"/>
        <v>1</v>
      </c>
      <c r="U18" s="57">
        <f>'[1]Access-Out'!Q18</f>
        <v>52000000</v>
      </c>
      <c r="V18" s="58">
        <f t="shared" si="3"/>
        <v>1</v>
      </c>
      <c r="W18" s="57">
        <f>'[1]Access-Out'!R18</f>
        <v>52000000</v>
      </c>
      <c r="X18" s="58">
        <f t="shared" si="4"/>
        <v>1</v>
      </c>
    </row>
    <row r="19" spans="1:24" s="11" customFormat="1" ht="28.5" customHeight="1" x14ac:dyDescent="0.2">
      <c r="A19" s="52" t="str">
        <f>+'[1]Access-Out'!A19</f>
        <v>12101</v>
      </c>
      <c r="B19" s="53" t="str">
        <f>+'[1]Access-Out'!B19</f>
        <v>JUSTICA FEDERAL DE PRIMEIRO GRAU</v>
      </c>
      <c r="C19" s="52" t="str">
        <f>CONCATENATE('[1]Access-Out'!C19,".",'[1]Access-Out'!D19)</f>
        <v>02.122</v>
      </c>
      <c r="D19" s="52" t="str">
        <f>CONCATENATE('[1]Access-Out'!E19,".",'[1]Access-Out'!G19)</f>
        <v>0033.216H</v>
      </c>
      <c r="E19" s="53" t="str">
        <f>+'[1]Access-Out'!F19</f>
        <v>PROGRAMA DE GESTAO E MANUTENCAO DO PODER JUDICIARIO</v>
      </c>
      <c r="F19" s="53" t="str">
        <f>+'[1]Access-Out'!H19</f>
        <v>AJUDA DE CUSTO PARA MORADIA OU AUXILIO-MORADIA A AGENTES PUB</v>
      </c>
      <c r="G19" s="52" t="str">
        <f>IF('[1]Access-Out'!I19="1","F","S")</f>
        <v>F</v>
      </c>
      <c r="H19" s="52" t="str">
        <f>+'[1]Access-Out'!J19</f>
        <v>1000</v>
      </c>
      <c r="I19" s="53" t="str">
        <f>+'[1]Access-Out'!K19</f>
        <v>RECURSOS LIVRES DA UNIAO</v>
      </c>
      <c r="J19" s="52" t="str">
        <f>+'[1]Access-Out'!L19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'[1]Access-Out'!M19</f>
        <v>100712</v>
      </c>
      <c r="Q19" s="57">
        <f>'[1]Access-Out'!N19-'[1]Access-Out'!O19</f>
        <v>0</v>
      </c>
      <c r="R19" s="57">
        <f t="shared" si="1"/>
        <v>100712</v>
      </c>
      <c r="S19" s="57">
        <f>'[1]Access-Out'!P19</f>
        <v>100712</v>
      </c>
      <c r="T19" s="58">
        <f t="shared" si="2"/>
        <v>1</v>
      </c>
      <c r="U19" s="57">
        <f>'[1]Access-Out'!Q19</f>
        <v>74203.16</v>
      </c>
      <c r="V19" s="58">
        <f t="shared" si="3"/>
        <v>0.73678568591627613</v>
      </c>
      <c r="W19" s="57">
        <f>'[1]Access-Out'!R19</f>
        <v>74203.16</v>
      </c>
      <c r="X19" s="58">
        <f t="shared" si="4"/>
        <v>0.73678568591627613</v>
      </c>
    </row>
    <row r="20" spans="1:24" s="11" customFormat="1" ht="28.5" customHeight="1" x14ac:dyDescent="0.2">
      <c r="A20" s="52" t="str">
        <f>+'[1]Access-Out'!A20</f>
        <v>12101</v>
      </c>
      <c r="B20" s="53" t="str">
        <f>+'[1]Access-Out'!B20</f>
        <v>JUSTICA FEDERAL DE PRIMEIRO GRAU</v>
      </c>
      <c r="C20" s="52" t="str">
        <f>CONCATENATE('[1]Access-Out'!C20,".",'[1]Access-Out'!D20)</f>
        <v>02.122</v>
      </c>
      <c r="D20" s="52" t="str">
        <f>CONCATENATE('[1]Access-Out'!E20,".",'[1]Access-Out'!G20)</f>
        <v>0033.219Z</v>
      </c>
      <c r="E20" s="53" t="str">
        <f>+'[1]Access-Out'!F20</f>
        <v>PROGRAMA DE GESTAO E MANUTENCAO DO PODER JUDICIARIO</v>
      </c>
      <c r="F20" s="53" t="str">
        <f>+'[1]Access-Out'!H20</f>
        <v>CONSERVACAO E RECUPERACAO DE ATIVOS DE INFRAESTRUTURA DA UNI</v>
      </c>
      <c r="G20" s="52" t="str">
        <f>IF('[1]Access-Out'!I20="1","F","S")</f>
        <v>F</v>
      </c>
      <c r="H20" s="52" t="str">
        <f>+'[1]Access-Out'!J20</f>
        <v>1000</v>
      </c>
      <c r="I20" s="53" t="str">
        <f>+'[1]Access-Out'!K20</f>
        <v>RECURSOS LIVRES DA UNIAO</v>
      </c>
      <c r="J20" s="52" t="str">
        <f>+'[1]Access-Out'!L20</f>
        <v>4</v>
      </c>
      <c r="K20" s="57"/>
      <c r="L20" s="57"/>
      <c r="M20" s="57"/>
      <c r="N20" s="55">
        <f t="shared" si="0"/>
        <v>0</v>
      </c>
      <c r="O20" s="57">
        <v>0</v>
      </c>
      <c r="P20" s="57">
        <f>'[1]Access-Out'!M20</f>
        <v>17332083</v>
      </c>
      <c r="Q20" s="57">
        <f>'[1]Access-Out'!N20-'[1]Access-Out'!O20</f>
        <v>0</v>
      </c>
      <c r="R20" s="57">
        <f t="shared" si="1"/>
        <v>17332083</v>
      </c>
      <c r="S20" s="57">
        <f>'[1]Access-Out'!P20</f>
        <v>8291105.2400000002</v>
      </c>
      <c r="T20" s="58">
        <f t="shared" si="2"/>
        <v>0.47836750147111573</v>
      </c>
      <c r="U20" s="57">
        <f>'[1]Access-Out'!Q20</f>
        <v>43628.99</v>
      </c>
      <c r="V20" s="58">
        <f t="shared" si="3"/>
        <v>2.5172386954297413E-3</v>
      </c>
      <c r="W20" s="57">
        <f>'[1]Access-Out'!R20</f>
        <v>40765.120000000003</v>
      </c>
      <c r="X20" s="58">
        <f t="shared" si="4"/>
        <v>2.3520035070222086E-3</v>
      </c>
    </row>
    <row r="21" spans="1:24" s="11" customFormat="1" ht="28.5" customHeight="1" x14ac:dyDescent="0.2">
      <c r="A21" s="52" t="str">
        <f>+'[1]Access-Out'!A21</f>
        <v>12101</v>
      </c>
      <c r="B21" s="53" t="str">
        <f>+'[1]Access-Out'!B21</f>
        <v>JUSTICA FEDERAL DE PRIMEIRO GRAU</v>
      </c>
      <c r="C21" s="52" t="str">
        <f>CONCATENATE('[1]Access-Out'!C21,".",'[1]Access-Out'!D21)</f>
        <v>02.331</v>
      </c>
      <c r="D21" s="52" t="str">
        <f>CONCATENATE('[1]Access-Out'!E21,".",'[1]Access-Out'!G21)</f>
        <v>0033.2004</v>
      </c>
      <c r="E21" s="53" t="str">
        <f>+'[1]Access-Out'!F21</f>
        <v>PROGRAMA DE GESTAO E MANUTENCAO DO PODER JUDICIARIO</v>
      </c>
      <c r="F21" s="53" t="str">
        <f>+'[1]Access-Out'!H21</f>
        <v>ASSISTENCIA MEDICA E ODONTOLOGICA AOS SERVIDORES CIVIS, EMPR</v>
      </c>
      <c r="G21" s="52" t="str">
        <f>IF('[1]Access-Out'!I21="1","F","S")</f>
        <v>F</v>
      </c>
      <c r="H21" s="52" t="str">
        <f>+'[1]Access-Out'!J21</f>
        <v>1000</v>
      </c>
      <c r="I21" s="53" t="str">
        <f>+'[1]Access-Out'!K21</f>
        <v>RECURSOS LIVRES DA UNIAO</v>
      </c>
      <c r="J21" s="52" t="str">
        <f>+'[1]Access-Out'!L21</f>
        <v>4</v>
      </c>
      <c r="K21" s="57"/>
      <c r="L21" s="57"/>
      <c r="M21" s="57"/>
      <c r="N21" s="55">
        <f t="shared" si="0"/>
        <v>0</v>
      </c>
      <c r="O21" s="57">
        <v>0</v>
      </c>
      <c r="P21" s="57">
        <f>'[1]Access-Out'!M21</f>
        <v>3000</v>
      </c>
      <c r="Q21" s="57">
        <f>'[1]Access-Out'!N21-'[1]Access-Out'!O21</f>
        <v>0</v>
      </c>
      <c r="R21" s="57">
        <f t="shared" si="1"/>
        <v>3000</v>
      </c>
      <c r="S21" s="57">
        <f>'[1]Access-Out'!P21</f>
        <v>516.35</v>
      </c>
      <c r="T21" s="58">
        <f t="shared" si="2"/>
        <v>0.17211666666666667</v>
      </c>
      <c r="U21" s="57">
        <f>'[1]Access-Out'!Q21</f>
        <v>516.35</v>
      </c>
      <c r="V21" s="58">
        <f t="shared" si="3"/>
        <v>0.17211666666666667</v>
      </c>
      <c r="W21" s="57">
        <f>'[1]Access-Out'!R21</f>
        <v>516.35</v>
      </c>
      <c r="X21" s="58">
        <f t="shared" si="4"/>
        <v>0.17211666666666667</v>
      </c>
    </row>
    <row r="22" spans="1:24" s="11" customFormat="1" ht="28.5" customHeight="1" x14ac:dyDescent="0.2">
      <c r="A22" s="52" t="str">
        <f>+'[1]Access-Out'!A22</f>
        <v>12101</v>
      </c>
      <c r="B22" s="53" t="str">
        <f>+'[1]Access-Out'!B22</f>
        <v>JUSTICA FEDERAL DE PRIMEIRO GRAU</v>
      </c>
      <c r="C22" s="52" t="str">
        <f>CONCATENATE('[1]Access-Out'!C22,".",'[1]Access-Out'!D22)</f>
        <v>02.331</v>
      </c>
      <c r="D22" s="52" t="str">
        <f>CONCATENATE('[1]Access-Out'!E22,".",'[1]Access-Out'!G22)</f>
        <v>0033.2004</v>
      </c>
      <c r="E22" s="53" t="str">
        <f>+'[1]Access-Out'!F22</f>
        <v>PROGRAMA DE GESTAO E MANUTENCAO DO PODER JUDICIARIO</v>
      </c>
      <c r="F22" s="53" t="str">
        <f>+'[1]Access-Out'!H22</f>
        <v>ASSISTENCIA MEDICA E ODONTOLOGICA AOS SERVIDORES CIVIS, EMPR</v>
      </c>
      <c r="G22" s="52" t="str">
        <f>IF('[1]Access-Out'!I22="1","F","S")</f>
        <v>F</v>
      </c>
      <c r="H22" s="52" t="str">
        <f>+'[1]Access-Out'!J22</f>
        <v>1000</v>
      </c>
      <c r="I22" s="53" t="str">
        <f>+'[1]Access-Out'!K22</f>
        <v>RECURSOS LIVRES DA UNIAO</v>
      </c>
      <c r="J22" s="52" t="str">
        <f>+'[1]Access-Out'!L22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'[1]Access-Out'!M22</f>
        <v>94425095.599999994</v>
      </c>
      <c r="Q22" s="57">
        <f>'[1]Access-Out'!N22-'[1]Access-Out'!O22</f>
        <v>0</v>
      </c>
      <c r="R22" s="57">
        <f t="shared" si="1"/>
        <v>94425095.599999994</v>
      </c>
      <c r="S22" s="57">
        <f>'[1]Access-Out'!P22</f>
        <v>83415834.239999995</v>
      </c>
      <c r="T22" s="58">
        <f t="shared" si="2"/>
        <v>0.88340746397931103</v>
      </c>
      <c r="U22" s="57">
        <f>'[1]Access-Out'!Q22</f>
        <v>63183756.030000001</v>
      </c>
      <c r="V22" s="58">
        <f t="shared" si="3"/>
        <v>0.6691415627224423</v>
      </c>
      <c r="W22" s="57">
        <f>'[1]Access-Out'!R22</f>
        <v>60516363.509999998</v>
      </c>
      <c r="X22" s="58">
        <f t="shared" si="4"/>
        <v>0.64089279577070402</v>
      </c>
    </row>
    <row r="23" spans="1:24" s="11" customFormat="1" ht="28.5" customHeight="1" x14ac:dyDescent="0.2">
      <c r="A23" s="52" t="str">
        <f>+'[1]Access-Out'!A23</f>
        <v>12101</v>
      </c>
      <c r="B23" s="53" t="str">
        <f>+'[1]Access-Out'!B23</f>
        <v>JUSTICA FEDERAL DE PRIMEIRO GRAU</v>
      </c>
      <c r="C23" s="52" t="str">
        <f>CONCATENATE('[1]Access-Out'!C23,".",'[1]Access-Out'!D23)</f>
        <v>02.331</v>
      </c>
      <c r="D23" s="52" t="str">
        <f>CONCATENATE('[1]Access-Out'!E23,".",'[1]Access-Out'!G23)</f>
        <v>0033.212B</v>
      </c>
      <c r="E23" s="53" t="str">
        <f>+'[1]Access-Out'!F23</f>
        <v>PROGRAMA DE GESTAO E MANUTENCAO DO PODER JUDICIARIO</v>
      </c>
      <c r="F23" s="53" t="str">
        <f>+'[1]Access-Out'!H23</f>
        <v>BENEFICIOS OBRIGATORIOS AOS SERVIDORES CIVIS, EMPREGADOS, MI</v>
      </c>
      <c r="G23" s="52" t="str">
        <f>IF('[1]Access-Out'!I23="1","F","S")</f>
        <v>F</v>
      </c>
      <c r="H23" s="52" t="str">
        <f>+'[1]Access-Out'!J23</f>
        <v>1000</v>
      </c>
      <c r="I23" s="53" t="str">
        <f>+'[1]Access-Out'!K23</f>
        <v>RECURSOS LIVRES DA UNIAO</v>
      </c>
      <c r="J23" s="52" t="str">
        <f>+'[1]Access-Out'!L23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'[1]Access-Out'!M23</f>
        <v>83243687.359999999</v>
      </c>
      <c r="Q23" s="57">
        <f>'[1]Access-Out'!N23-'[1]Access-Out'!O23</f>
        <v>0</v>
      </c>
      <c r="R23" s="57">
        <f t="shared" si="1"/>
        <v>83243687.359999999</v>
      </c>
      <c r="S23" s="57">
        <f>'[1]Access-Out'!P23</f>
        <v>82663687.170000002</v>
      </c>
      <c r="T23" s="58">
        <f t="shared" si="2"/>
        <v>0.99303250242277596</v>
      </c>
      <c r="U23" s="57">
        <f>'[1]Access-Out'!Q23</f>
        <v>69231464.25</v>
      </c>
      <c r="V23" s="58">
        <f t="shared" si="3"/>
        <v>0.8316722438134917</v>
      </c>
      <c r="W23" s="57">
        <f>'[1]Access-Out'!R23</f>
        <v>69231464.25</v>
      </c>
      <c r="X23" s="58">
        <f t="shared" si="4"/>
        <v>0.8316722438134917</v>
      </c>
    </row>
    <row r="24" spans="1:24" s="11" customFormat="1" ht="28.5" customHeight="1" x14ac:dyDescent="0.2">
      <c r="A24" s="52" t="str">
        <f>+'[1]Access-Out'!A24</f>
        <v>12101</v>
      </c>
      <c r="B24" s="53" t="str">
        <f>+'[1]Access-Out'!B24</f>
        <v>JUSTICA FEDERAL DE PRIMEIRO GRAU</v>
      </c>
      <c r="C24" s="52" t="str">
        <f>CONCATENATE('[1]Access-Out'!C24,".",'[1]Access-Out'!D24)</f>
        <v>02.846</v>
      </c>
      <c r="D24" s="52" t="str">
        <f>CONCATENATE('[1]Access-Out'!E24,".",'[1]Access-Out'!G24)</f>
        <v>0033.09HB</v>
      </c>
      <c r="E24" s="53" t="str">
        <f>+'[1]Access-Out'!F24</f>
        <v>PROGRAMA DE GESTAO E MANUTENCAO DO PODER JUDICIARIO</v>
      </c>
      <c r="F24" s="53" t="str">
        <f>+'[1]Access-Out'!H24</f>
        <v>CONTRIBUICAO DA UNIAO, DE SUAS AUTARQUIAS E FUNDACOES PARA O</v>
      </c>
      <c r="G24" s="52" t="str">
        <f>IF('[1]Access-Out'!I24="1","F","S")</f>
        <v>F</v>
      </c>
      <c r="H24" s="52" t="str">
        <f>+'[1]Access-Out'!J24</f>
        <v>1000</v>
      </c>
      <c r="I24" s="53" t="str">
        <f>+'[1]Access-Out'!K24</f>
        <v>RECURSOS LIVRES DA UNIAO</v>
      </c>
      <c r="J24" s="52" t="str">
        <f>+'[1]Access-Out'!L24</f>
        <v>1</v>
      </c>
      <c r="K24" s="57"/>
      <c r="L24" s="57"/>
      <c r="M24" s="57"/>
      <c r="N24" s="55">
        <f t="shared" si="0"/>
        <v>0</v>
      </c>
      <c r="O24" s="57">
        <v>0</v>
      </c>
      <c r="P24" s="57">
        <f>'[1]Access-Out'!M24</f>
        <v>187359554.28</v>
      </c>
      <c r="Q24" s="57">
        <f>'[1]Access-Out'!N24-'[1]Access-Out'!O24</f>
        <v>0</v>
      </c>
      <c r="R24" s="57">
        <f t="shared" si="1"/>
        <v>187359554.28</v>
      </c>
      <c r="S24" s="57">
        <f>'[1]Access-Out'!P24</f>
        <v>187359554.28</v>
      </c>
      <c r="T24" s="58">
        <f t="shared" si="2"/>
        <v>1</v>
      </c>
      <c r="U24" s="57">
        <f>'[1]Access-Out'!Q24</f>
        <v>187359554.28</v>
      </c>
      <c r="V24" s="58">
        <f t="shared" si="3"/>
        <v>1</v>
      </c>
      <c r="W24" s="57">
        <f>'[1]Access-Out'!R24</f>
        <v>187359554.28</v>
      </c>
      <c r="X24" s="58">
        <f t="shared" si="4"/>
        <v>1</v>
      </c>
    </row>
    <row r="25" spans="1:24" s="11" customFormat="1" ht="28.5" customHeight="1" x14ac:dyDescent="0.2">
      <c r="A25" s="52" t="str">
        <f>+'[1]Access-Out'!A25</f>
        <v>12101</v>
      </c>
      <c r="B25" s="53" t="str">
        <f>+'[1]Access-Out'!B25</f>
        <v>JUSTICA FEDERAL DE PRIMEIRO GRAU</v>
      </c>
      <c r="C25" s="52" t="str">
        <f>CONCATENATE('[1]Access-Out'!C25,".",'[1]Access-Out'!D25)</f>
        <v>09.272</v>
      </c>
      <c r="D25" s="52" t="str">
        <f>CONCATENATE('[1]Access-Out'!E25,".",'[1]Access-Out'!G25)</f>
        <v>0033.0181</v>
      </c>
      <c r="E25" s="53" t="str">
        <f>+'[1]Access-Out'!F25</f>
        <v>PROGRAMA DE GESTAO E MANUTENCAO DO PODER JUDICIARIO</v>
      </c>
      <c r="F25" s="53" t="str">
        <f>+'[1]Access-Out'!H25</f>
        <v>APOSENTADORIAS E PENSOES CIVIS DA UNIAO</v>
      </c>
      <c r="G25" s="52" t="str">
        <f>IF('[1]Access-Out'!I25="1","F","S")</f>
        <v>S</v>
      </c>
      <c r="H25" s="52" t="str">
        <f>+'[1]Access-Out'!J25</f>
        <v>1056</v>
      </c>
      <c r="I25" s="53" t="str">
        <f>+'[1]Access-Out'!K25</f>
        <v>BENEFICIOS DO RPPS DA UNIAO</v>
      </c>
      <c r="J25" s="52" t="str">
        <f>+'[1]Access-Out'!L25</f>
        <v>1</v>
      </c>
      <c r="K25" s="57"/>
      <c r="L25" s="57"/>
      <c r="M25" s="57"/>
      <c r="N25" s="55">
        <f t="shared" si="0"/>
        <v>0</v>
      </c>
      <c r="O25" s="57">
        <v>0</v>
      </c>
      <c r="P25" s="57">
        <f>'[1]Access-Out'!M25</f>
        <v>272825569.16000003</v>
      </c>
      <c r="Q25" s="57">
        <f>'[1]Access-Out'!N25-'[1]Access-Out'!O25</f>
        <v>0</v>
      </c>
      <c r="R25" s="57">
        <f t="shared" si="1"/>
        <v>272825569.16000003</v>
      </c>
      <c r="S25" s="57">
        <f>'[1]Access-Out'!P25</f>
        <v>272825569.16000003</v>
      </c>
      <c r="T25" s="58">
        <f t="shared" si="2"/>
        <v>1</v>
      </c>
      <c r="U25" s="57">
        <f>'[1]Access-Out'!Q25</f>
        <v>272784504.87</v>
      </c>
      <c r="V25" s="58">
        <f t="shared" si="3"/>
        <v>0.99984948518525429</v>
      </c>
      <c r="W25" s="57">
        <f>'[1]Access-Out'!R25</f>
        <v>267624834.84999999</v>
      </c>
      <c r="X25" s="58">
        <f t="shared" si="4"/>
        <v>0.98093751137031426</v>
      </c>
    </row>
    <row r="26" spans="1:24" s="11" customFormat="1" ht="28.5" customHeight="1" x14ac:dyDescent="0.2">
      <c r="A26" s="52" t="str">
        <f>+'[1]Access-Out'!A26</f>
        <v>12101</v>
      </c>
      <c r="B26" s="53" t="str">
        <f>+'[1]Access-Out'!B26</f>
        <v>JUSTICA FEDERAL DE PRIMEIRO GRAU</v>
      </c>
      <c r="C26" s="52" t="str">
        <f>CONCATENATE('[1]Access-Out'!C26,".",'[1]Access-Out'!D26)</f>
        <v>28.846</v>
      </c>
      <c r="D26" s="52" t="str">
        <f>CONCATENATE('[1]Access-Out'!E26,".",'[1]Access-Out'!G26)</f>
        <v>0909.00S6</v>
      </c>
      <c r="E26" s="53" t="str">
        <f>+'[1]Access-Out'!F26</f>
        <v>OPERACOES ESPECIAIS: OUTROS ENCARGOS ESPECIAIS</v>
      </c>
      <c r="F26" s="53" t="str">
        <f>+'[1]Access-Out'!H26</f>
        <v>BENEFICIO ESPECIAL - LEI N. 12.618, DE 2012</v>
      </c>
      <c r="G26" s="52" t="str">
        <f>IF('[1]Access-Out'!I26="1","F","S")</f>
        <v>F</v>
      </c>
      <c r="H26" s="52" t="str">
        <f>+'[1]Access-Out'!J26</f>
        <v>1000</v>
      </c>
      <c r="I26" s="53" t="str">
        <f>+'[1]Access-Out'!K26</f>
        <v>RECURSOS LIVRES DA UNIAO</v>
      </c>
      <c r="J26" s="52" t="str">
        <f>+'[1]Access-Out'!L26</f>
        <v>1</v>
      </c>
      <c r="K26" s="57"/>
      <c r="L26" s="57"/>
      <c r="M26" s="57"/>
      <c r="N26" s="55">
        <f t="shared" si="0"/>
        <v>0</v>
      </c>
      <c r="O26" s="57">
        <v>0</v>
      </c>
      <c r="P26" s="57">
        <f>'[1]Access-Out'!M26</f>
        <v>1572016.12</v>
      </c>
      <c r="Q26" s="57">
        <f>'[1]Access-Out'!N26-'[1]Access-Out'!O26</f>
        <v>0</v>
      </c>
      <c r="R26" s="57">
        <f t="shared" si="1"/>
        <v>1572016.12</v>
      </c>
      <c r="S26" s="57">
        <f>'[1]Access-Out'!P26</f>
        <v>1572016.12</v>
      </c>
      <c r="T26" s="58">
        <f t="shared" si="2"/>
        <v>1</v>
      </c>
      <c r="U26" s="57">
        <f>'[1]Access-Out'!Q26</f>
        <v>1572016.12</v>
      </c>
      <c r="V26" s="58">
        <f t="shared" si="3"/>
        <v>1</v>
      </c>
      <c r="W26" s="57">
        <f>'[1]Access-Out'!R26</f>
        <v>1572016.12</v>
      </c>
      <c r="X26" s="58">
        <f t="shared" si="4"/>
        <v>1</v>
      </c>
    </row>
    <row r="27" spans="1:24" s="11" customFormat="1" ht="28.5" customHeight="1" x14ac:dyDescent="0.2">
      <c r="A27" s="52" t="str">
        <f>+'[1]Access-Out'!A27</f>
        <v>12102</v>
      </c>
      <c r="B27" s="53" t="str">
        <f>+'[1]Access-Out'!B27</f>
        <v>TRIBUNAL REGIONAL FEDERAL DA 1A. REGIAO</v>
      </c>
      <c r="C27" s="52" t="str">
        <f>CONCATENATE('[1]Access-Out'!C27,".",'[1]Access-Out'!D27)</f>
        <v>02.061</v>
      </c>
      <c r="D27" s="52" t="str">
        <f>CONCATENATE('[1]Access-Out'!E27,".",'[1]Access-Out'!G27)</f>
        <v>0033.4257</v>
      </c>
      <c r="E27" s="53" t="str">
        <f>+'[1]Access-Out'!F27</f>
        <v>PROGRAMA DE GESTAO E MANUTENCAO DO PODER JUDICIARIO</v>
      </c>
      <c r="F27" s="53" t="str">
        <f>+'[1]Access-Out'!H27</f>
        <v>JULGAMENTO DE CAUSAS NA JUSTICA FEDERAL</v>
      </c>
      <c r="G27" s="52" t="str">
        <f>IF('[1]Access-Out'!I27="1","F","S")</f>
        <v>F</v>
      </c>
      <c r="H27" s="52" t="str">
        <f>+'[1]Access-Out'!J27</f>
        <v>1000</v>
      </c>
      <c r="I27" s="53" t="str">
        <f>+'[1]Access-Out'!K27</f>
        <v>RECURSOS LIVRES DA UNIAO</v>
      </c>
      <c r="J27" s="52" t="str">
        <f>+'[1]Access-Out'!L27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'[1]Access-Out'!M27</f>
        <v>12022.2</v>
      </c>
      <c r="Q27" s="57">
        <f>'[1]Access-Out'!N27-'[1]Access-Out'!O27</f>
        <v>0</v>
      </c>
      <c r="R27" s="57">
        <f t="shared" si="1"/>
        <v>12022.2</v>
      </c>
      <c r="S27" s="57">
        <f>'[1]Access-Out'!P27</f>
        <v>6093.72</v>
      </c>
      <c r="T27" s="58">
        <f t="shared" si="2"/>
        <v>0.50687228627039971</v>
      </c>
      <c r="U27" s="57">
        <f>'[1]Access-Out'!Q27</f>
        <v>0</v>
      </c>
      <c r="V27" s="58">
        <f t="shared" si="3"/>
        <v>0</v>
      </c>
      <c r="W27" s="57">
        <f>'[1]Access-Out'!R27</f>
        <v>0</v>
      </c>
      <c r="X27" s="58">
        <f t="shared" si="4"/>
        <v>0</v>
      </c>
    </row>
    <row r="28" spans="1:24" s="11" customFormat="1" ht="28.5" customHeight="1" x14ac:dyDescent="0.2">
      <c r="A28" s="52" t="str">
        <f>+'[1]Access-Out'!A28</f>
        <v>12104</v>
      </c>
      <c r="B28" s="53" t="str">
        <f>+'[1]Access-Out'!B28</f>
        <v>TRIBUNAL REGIONAL FEDERAL DA 3A. REGIAO</v>
      </c>
      <c r="C28" s="52" t="str">
        <f>CONCATENATE('[1]Access-Out'!C28,".",'[1]Access-Out'!D28)</f>
        <v>02.061</v>
      </c>
      <c r="D28" s="52" t="str">
        <f>CONCATENATE('[1]Access-Out'!E28,".",'[1]Access-Out'!G28)</f>
        <v>0033.4257</v>
      </c>
      <c r="E28" s="53" t="str">
        <f>+'[1]Access-Out'!F28</f>
        <v>PROGRAMA DE GESTAO E MANUTENCAO DO PODER JUDICIARIO</v>
      </c>
      <c r="F28" s="53" t="str">
        <f>+'[1]Access-Out'!H28</f>
        <v>JULGAMENTO DE CAUSAS NA JUSTICA FEDERAL</v>
      </c>
      <c r="G28" s="52" t="str">
        <f>IF('[1]Access-Out'!I28="1","F","S")</f>
        <v>F</v>
      </c>
      <c r="H28" s="52" t="str">
        <f>+'[1]Access-Out'!J28</f>
        <v>1000</v>
      </c>
      <c r="I28" s="53" t="str">
        <f>+'[1]Access-Out'!K28</f>
        <v>RECURSOS LIVRES DA UNIAO</v>
      </c>
      <c r="J28" s="52" t="str">
        <f>+'[1]Access-Out'!L28</f>
        <v>3</v>
      </c>
      <c r="K28" s="57"/>
      <c r="L28" s="57"/>
      <c r="M28" s="57"/>
      <c r="N28" s="55">
        <f t="shared" si="0"/>
        <v>0</v>
      </c>
      <c r="O28" s="57">
        <v>0</v>
      </c>
      <c r="P28" s="57">
        <f>'[1]Access-Out'!M28</f>
        <v>561989</v>
      </c>
      <c r="Q28" s="57">
        <f>'[1]Access-Out'!N28-'[1]Access-Out'!O28</f>
        <v>0</v>
      </c>
      <c r="R28" s="57">
        <f t="shared" si="1"/>
        <v>561989</v>
      </c>
      <c r="S28" s="57">
        <f>'[1]Access-Out'!P28</f>
        <v>561989</v>
      </c>
      <c r="T28" s="58">
        <f t="shared" si="2"/>
        <v>1</v>
      </c>
      <c r="U28" s="57">
        <f>'[1]Access-Out'!Q28</f>
        <v>422578.68</v>
      </c>
      <c r="V28" s="58">
        <f t="shared" si="3"/>
        <v>0.75193407700150716</v>
      </c>
      <c r="W28" s="57">
        <f>'[1]Access-Out'!R28</f>
        <v>421893.96</v>
      </c>
      <c r="X28" s="58">
        <f t="shared" si="4"/>
        <v>0.75071569016475415</v>
      </c>
    </row>
    <row r="29" spans="1:24" s="11" customFormat="1" ht="28.5" customHeight="1" x14ac:dyDescent="0.2">
      <c r="A29" s="52" t="str">
        <f>+'[1]Access-Out'!A29</f>
        <v>14102</v>
      </c>
      <c r="B29" s="53" t="str">
        <f>+'[1]Access-Out'!B29</f>
        <v>TRIBUNAL REGIONAL ELEITORAL DO ACRE</v>
      </c>
      <c r="C29" s="52" t="str">
        <f>CONCATENATE('[1]Access-Out'!C29,".",'[1]Access-Out'!D29)</f>
        <v>02.122</v>
      </c>
      <c r="D29" s="52" t="str">
        <f>CONCATENATE('[1]Access-Out'!E29,".",'[1]Access-Out'!G29)</f>
        <v>0033.20GP</v>
      </c>
      <c r="E29" s="53" t="str">
        <f>+'[1]Access-Out'!F29</f>
        <v>PROGRAMA DE GESTAO E MANUTENCAO DO PODER JUDICIARIO</v>
      </c>
      <c r="F29" s="53" t="str">
        <f>+'[1]Access-Out'!H29</f>
        <v>JULGAMENTO DE CAUSAS E GESTAO ADMINISTRATIVA NA JUSTICA ELEI</v>
      </c>
      <c r="G29" s="52" t="str">
        <f>IF('[1]Access-Out'!I29="1","F","S")</f>
        <v>F</v>
      </c>
      <c r="H29" s="52" t="str">
        <f>+'[1]Access-Out'!J29</f>
        <v>1000</v>
      </c>
      <c r="I29" s="53" t="str">
        <f>+'[1]Access-Out'!K29</f>
        <v>RECURSOS LIVRES DA UNIAO</v>
      </c>
      <c r="J29" s="52" t="str">
        <f>+'[1]Access-Out'!L29</f>
        <v>3</v>
      </c>
      <c r="K29" s="57"/>
      <c r="L29" s="57"/>
      <c r="M29" s="57"/>
      <c r="N29" s="55">
        <f t="shared" si="0"/>
        <v>0</v>
      </c>
      <c r="O29" s="57">
        <v>0</v>
      </c>
      <c r="P29" s="57">
        <f>'[1]Access-Out'!M29</f>
        <v>0</v>
      </c>
      <c r="Q29" s="57">
        <f>'[1]Access-Out'!N29-'[1]Access-Out'!O29</f>
        <v>10724.6</v>
      </c>
      <c r="R29" s="57">
        <f t="shared" si="1"/>
        <v>10724.6</v>
      </c>
      <c r="S29" s="57">
        <f>'[1]Access-Out'!P29</f>
        <v>10724.6</v>
      </c>
      <c r="T29" s="58">
        <f t="shared" si="2"/>
        <v>1</v>
      </c>
      <c r="U29" s="57">
        <f>'[1]Access-Out'!Q29</f>
        <v>10724.6</v>
      </c>
      <c r="V29" s="58">
        <f t="shared" si="3"/>
        <v>1</v>
      </c>
      <c r="W29" s="57">
        <f>'[1]Access-Out'!R29</f>
        <v>10724.6</v>
      </c>
      <c r="X29" s="58">
        <f t="shared" si="4"/>
        <v>1</v>
      </c>
    </row>
    <row r="30" spans="1:24" s="11" customFormat="1" ht="28.5" customHeight="1" x14ac:dyDescent="0.2">
      <c r="A30" s="52" t="str">
        <f>+'[1]Access-Out'!A30</f>
        <v>14123</v>
      </c>
      <c r="B30" s="53" t="str">
        <f>+'[1]Access-Out'!B30</f>
        <v>TRIBUNAL REGIONAL ELEITORAL DE SANTA CATARINA</v>
      </c>
      <c r="C30" s="52" t="str">
        <f>CONCATENATE('[1]Access-Out'!C30,".",'[1]Access-Out'!D30)</f>
        <v>02.122</v>
      </c>
      <c r="D30" s="52" t="str">
        <f>CONCATENATE('[1]Access-Out'!E30,".",'[1]Access-Out'!G30)</f>
        <v>0033.20GP</v>
      </c>
      <c r="E30" s="53" t="str">
        <f>+'[1]Access-Out'!F30</f>
        <v>PROGRAMA DE GESTAO E MANUTENCAO DO PODER JUDICIARIO</v>
      </c>
      <c r="F30" s="53" t="str">
        <f>+'[1]Access-Out'!H30</f>
        <v>JULGAMENTO DE CAUSAS E GESTAO ADMINISTRATIVA NA JUSTICA ELEI</v>
      </c>
      <c r="G30" s="52" t="str">
        <f>IF('[1]Access-Out'!I30="1","F","S")</f>
        <v>F</v>
      </c>
      <c r="H30" s="52" t="str">
        <f>+'[1]Access-Out'!J30</f>
        <v>1000</v>
      </c>
      <c r="I30" s="53" t="str">
        <f>+'[1]Access-Out'!K30</f>
        <v>RECURSOS LIVRES DA UNIAO</v>
      </c>
      <c r="J30" s="52" t="str">
        <f>+'[1]Access-Out'!L30</f>
        <v>3</v>
      </c>
      <c r="K30" s="57"/>
      <c r="L30" s="57"/>
      <c r="M30" s="57"/>
      <c r="N30" s="55">
        <f t="shared" si="0"/>
        <v>0</v>
      </c>
      <c r="O30" s="57">
        <v>0</v>
      </c>
      <c r="P30" s="57">
        <f>'[1]Access-Out'!M30</f>
        <v>0</v>
      </c>
      <c r="Q30" s="57">
        <f>'[1]Access-Out'!N30-'[1]Access-Out'!O30</f>
        <v>10118.6</v>
      </c>
      <c r="R30" s="57">
        <f t="shared" si="1"/>
        <v>10118.6</v>
      </c>
      <c r="S30" s="57">
        <f>'[1]Access-Out'!P30</f>
        <v>10118.6</v>
      </c>
      <c r="T30" s="58">
        <f t="shared" si="2"/>
        <v>1</v>
      </c>
      <c r="U30" s="57">
        <f>'[1]Access-Out'!Q30</f>
        <v>10118.6</v>
      </c>
      <c r="V30" s="58">
        <f t="shared" si="3"/>
        <v>1</v>
      </c>
      <c r="W30" s="57">
        <f>'[1]Access-Out'!R30</f>
        <v>10118.6</v>
      </c>
      <c r="X30" s="58">
        <f t="shared" si="4"/>
        <v>1</v>
      </c>
    </row>
    <row r="31" spans="1:24" s="11" customFormat="1" ht="28.5" customHeight="1" x14ac:dyDescent="0.2">
      <c r="A31" s="52" t="str">
        <f>+'[1]Access-Out'!A31</f>
        <v>33201</v>
      </c>
      <c r="B31" s="53" t="str">
        <f>+'[1]Access-Out'!B31</f>
        <v>INSTITUTO NACIONAL DO SEGURO SOCIAL</v>
      </c>
      <c r="C31" s="52" t="str">
        <f>CONCATENATE('[1]Access-Out'!C31,".",'[1]Access-Out'!D31)</f>
        <v>28.846</v>
      </c>
      <c r="D31" s="52" t="str">
        <f>CONCATENATE('[1]Access-Out'!E31,".",'[1]Access-Out'!G31)</f>
        <v>0901.00SA</v>
      </c>
      <c r="E31" s="53" t="str">
        <f>+'[1]Access-Out'!F31</f>
        <v>OPERACOES ESPECIAIS: CUMPRIMENTO DE SENTENCAS JUDICIAIS</v>
      </c>
      <c r="F31" s="53" t="str">
        <f>+'[1]Access-Out'!H31</f>
        <v>PAGAMENTO DE HONORARIOS PERICIAIS NAS ACOES EM QUE O INSS FI</v>
      </c>
      <c r="G31" s="52" t="str">
        <f>IF('[1]Access-Out'!I31="1","F","S")</f>
        <v>S</v>
      </c>
      <c r="H31" s="52" t="str">
        <f>+'[1]Access-Out'!J31</f>
        <v>1000</v>
      </c>
      <c r="I31" s="53" t="str">
        <f>+'[1]Access-Out'!K31</f>
        <v>RECURSOS LIVRES DA UNIAO</v>
      </c>
      <c r="J31" s="52" t="str">
        <f>+'[1]Access-Out'!L31</f>
        <v>3</v>
      </c>
      <c r="K31" s="57"/>
      <c r="L31" s="57"/>
      <c r="M31" s="57"/>
      <c r="N31" s="55">
        <f t="shared" si="0"/>
        <v>0</v>
      </c>
      <c r="O31" s="57">
        <v>0</v>
      </c>
      <c r="P31" s="57">
        <f>'[1]Access-Out'!M31</f>
        <v>46565474</v>
      </c>
      <c r="Q31" s="57">
        <f>'[1]Access-Out'!N31-'[1]Access-Out'!O31</f>
        <v>0</v>
      </c>
      <c r="R31" s="57">
        <f t="shared" si="1"/>
        <v>46565474</v>
      </c>
      <c r="S31" s="57">
        <f>'[1]Access-Out'!P31</f>
        <v>46507097.340000004</v>
      </c>
      <c r="T31" s="58">
        <f t="shared" si="2"/>
        <v>0.9987463531456805</v>
      </c>
      <c r="U31" s="57">
        <f>'[1]Access-Out'!Q31</f>
        <v>46482489.630000003</v>
      </c>
      <c r="V31" s="58">
        <f t="shared" si="3"/>
        <v>0.99821789916709536</v>
      </c>
      <c r="W31" s="57">
        <f>'[1]Access-Out'!R31</f>
        <v>44408642.740000002</v>
      </c>
      <c r="X31" s="58">
        <f t="shared" si="4"/>
        <v>0.95368175013100909</v>
      </c>
    </row>
    <row r="32" spans="1:24" s="11" customFormat="1" ht="28.5" customHeight="1" x14ac:dyDescent="0.2">
      <c r="A32" s="52" t="str">
        <f>+'[1]Access-Out'!A32</f>
        <v>34101</v>
      </c>
      <c r="B32" s="53" t="str">
        <f>+'[1]Access-Out'!B32</f>
        <v>MINISTERIO PUBLICO FEDERAL</v>
      </c>
      <c r="C32" s="52" t="str">
        <f>CONCATENATE('[1]Access-Out'!C32,".",'[1]Access-Out'!D32)</f>
        <v>03.062</v>
      </c>
      <c r="D32" s="52" t="str">
        <f>CONCATENATE('[1]Access-Out'!E32,".",'[1]Access-Out'!G32)</f>
        <v>0031.4264</v>
      </c>
      <c r="E32" s="53" t="str">
        <f>+'[1]Access-Out'!F32</f>
        <v>PROGRAMA DE GESTAO E MANUTENCAO DO MINISTERIO PUBLICO</v>
      </c>
      <c r="F32" s="53" t="str">
        <f>+'[1]Access-Out'!H32</f>
        <v>DEFESA DO INTERESSE PUBLICO NO PROCESSO JUDICIARIO - MINISTE</v>
      </c>
      <c r="G32" s="52" t="str">
        <f>IF('[1]Access-Out'!I32="1","F","S")</f>
        <v>F</v>
      </c>
      <c r="H32" s="52" t="str">
        <f>+'[1]Access-Out'!J32</f>
        <v>1000</v>
      </c>
      <c r="I32" s="53" t="str">
        <f>+'[1]Access-Out'!K32</f>
        <v>RECURSOS LIVRES DA UNIAO</v>
      </c>
      <c r="J32" s="52" t="str">
        <f>+'[1]Access-Out'!L32</f>
        <v>3</v>
      </c>
      <c r="K32" s="57"/>
      <c r="L32" s="57"/>
      <c r="M32" s="57"/>
      <c r="N32" s="55">
        <f t="shared" si="0"/>
        <v>0</v>
      </c>
      <c r="O32" s="57">
        <v>0</v>
      </c>
      <c r="P32" s="57">
        <f>'[1]Access-Out'!M32</f>
        <v>0</v>
      </c>
      <c r="Q32" s="57">
        <f>'[1]Access-Out'!N32-'[1]Access-Out'!O32</f>
        <v>55074.26</v>
      </c>
      <c r="R32" s="57">
        <f t="shared" si="1"/>
        <v>55074.26</v>
      </c>
      <c r="S32" s="57">
        <f>'[1]Access-Out'!P32</f>
        <v>54800.11</v>
      </c>
      <c r="T32" s="58">
        <f t="shared" si="2"/>
        <v>0.9950221755135702</v>
      </c>
      <c r="U32" s="57">
        <f>'[1]Access-Out'!Q32</f>
        <v>51633.46</v>
      </c>
      <c r="V32" s="58">
        <f t="shared" si="3"/>
        <v>0.93752435348200769</v>
      </c>
      <c r="W32" s="57">
        <f>'[1]Access-Out'!R32</f>
        <v>51392.2</v>
      </c>
      <c r="X32" s="58">
        <f t="shared" si="4"/>
        <v>0.93314372267552925</v>
      </c>
    </row>
    <row r="33" spans="1:24" s="11" customFormat="1" ht="28.5" customHeight="1" x14ac:dyDescent="0.2">
      <c r="A33" s="52" t="str">
        <f>+'[1]Access-Out'!A33</f>
        <v>63101</v>
      </c>
      <c r="B33" s="53" t="str">
        <f>+'[1]Access-Out'!B33</f>
        <v>ADVOCACIA-GERAL DA UNIAO - AGU</v>
      </c>
      <c r="C33" s="52" t="str">
        <f>CONCATENATE('[1]Access-Out'!C33,".",'[1]Access-Out'!D33)</f>
        <v>03.092</v>
      </c>
      <c r="D33" s="52" t="str">
        <f>CONCATENATE('[1]Access-Out'!E33,".",'[1]Access-Out'!G33)</f>
        <v>4105.2674</v>
      </c>
      <c r="E33" s="53" t="str">
        <f>+'[1]Access-Out'!F33</f>
        <v>DEFESA DA DEMOCRACIA E SEGURANCA JURIDICA PARA INOVACAOEM PO</v>
      </c>
      <c r="F33" s="53" t="str">
        <f>+'[1]Access-Out'!H33</f>
        <v>REPRESENTACAO JUDICIAL E EXTRAJUDICIAL DA UNIAO E SUAS AUTAR</v>
      </c>
      <c r="G33" s="52" t="str">
        <f>IF('[1]Access-Out'!I33="1","F","S")</f>
        <v>F</v>
      </c>
      <c r="H33" s="52" t="str">
        <f>+'[1]Access-Out'!J33</f>
        <v>1000</v>
      </c>
      <c r="I33" s="53" t="str">
        <f>+'[1]Access-Out'!K33</f>
        <v>RECURSOS LIVRES DA UNIAO</v>
      </c>
      <c r="J33" s="52" t="str">
        <f>+'[1]Access-Out'!L33</f>
        <v>3</v>
      </c>
      <c r="K33" s="57"/>
      <c r="L33" s="57"/>
      <c r="M33" s="57"/>
      <c r="N33" s="55">
        <f t="shared" si="0"/>
        <v>0</v>
      </c>
      <c r="O33" s="57">
        <v>0</v>
      </c>
      <c r="P33" s="57">
        <f>'[1]Access-Out'!M33</f>
        <v>0</v>
      </c>
      <c r="Q33" s="57">
        <f>'[1]Access-Out'!N33-'[1]Access-Out'!O33</f>
        <v>88628.3</v>
      </c>
      <c r="R33" s="57">
        <f t="shared" si="1"/>
        <v>88628.3</v>
      </c>
      <c r="S33" s="57">
        <f>'[1]Access-Out'!P33</f>
        <v>88628.3</v>
      </c>
      <c r="T33" s="58">
        <f t="shared" si="2"/>
        <v>1</v>
      </c>
      <c r="U33" s="57">
        <f>'[1]Access-Out'!Q33</f>
        <v>88628.3</v>
      </c>
      <c r="V33" s="58">
        <f t="shared" si="3"/>
        <v>1</v>
      </c>
      <c r="W33" s="57">
        <f>'[1]Access-Out'!R33</f>
        <v>88628.3</v>
      </c>
      <c r="X33" s="58">
        <f t="shared" si="4"/>
        <v>1</v>
      </c>
    </row>
    <row r="34" spans="1:24" s="11" customFormat="1" ht="28.5" customHeight="1" thickBot="1" x14ac:dyDescent="0.25">
      <c r="A34" s="52" t="str">
        <f>+'[1]Access-Out'!A34</f>
        <v>63101</v>
      </c>
      <c r="B34" s="53" t="str">
        <f>+'[1]Access-Out'!B34</f>
        <v>ADVOCACIA-GERAL DA UNIAO - AGU</v>
      </c>
      <c r="C34" s="52" t="str">
        <f>CONCATENATE('[1]Access-Out'!C34,".",'[1]Access-Out'!D34)</f>
        <v>03.092</v>
      </c>
      <c r="D34" s="52" t="str">
        <f>CONCATENATE('[1]Access-Out'!E34,".",'[1]Access-Out'!G34)</f>
        <v>4105.2674</v>
      </c>
      <c r="E34" s="53" t="str">
        <f>+'[1]Access-Out'!F34</f>
        <v>DEFESA DA DEMOCRACIA E SEGURANCA JURIDICA PARA INOVACAOEM PO</v>
      </c>
      <c r="F34" s="53" t="str">
        <f>+'[1]Access-Out'!H34</f>
        <v>REPRESENTACAO JUDICIAL E EXTRAJUDICIAL DA UNIAO E SUAS AUTAR</v>
      </c>
      <c r="G34" s="52" t="str">
        <f>IF('[1]Access-Out'!I34="1","F","S")</f>
        <v>F</v>
      </c>
      <c r="H34" s="52" t="str">
        <f>+'[1]Access-Out'!J34</f>
        <v>3000</v>
      </c>
      <c r="I34" s="53" t="str">
        <f>+'[1]Access-Out'!K34</f>
        <v>RECURSOS LIVRES DA UNIAO</v>
      </c>
      <c r="J34" s="52" t="str">
        <f>+'[1]Access-Out'!L34</f>
        <v>3</v>
      </c>
      <c r="K34" s="57"/>
      <c r="L34" s="57"/>
      <c r="M34" s="57"/>
      <c r="N34" s="55">
        <f t="shared" si="0"/>
        <v>0</v>
      </c>
      <c r="O34" s="57">
        <v>0</v>
      </c>
      <c r="P34" s="57">
        <f>'[1]Access-Out'!M34</f>
        <v>0</v>
      </c>
      <c r="Q34" s="57">
        <f>'[1]Access-Out'!N34-'[1]Access-Out'!O34</f>
        <v>53770.19</v>
      </c>
      <c r="R34" s="57">
        <f t="shared" si="1"/>
        <v>53770.19</v>
      </c>
      <c r="S34" s="57">
        <f>'[1]Access-Out'!P34</f>
        <v>53770.19</v>
      </c>
      <c r="T34" s="58">
        <f t="shared" si="2"/>
        <v>1</v>
      </c>
      <c r="U34" s="57">
        <f>'[1]Access-Out'!Q34</f>
        <v>30470.21</v>
      </c>
      <c r="V34" s="58">
        <f t="shared" si="3"/>
        <v>0.56667476904954206</v>
      </c>
      <c r="W34" s="57">
        <f>'[1]Access-Out'!R34</f>
        <v>29326.19</v>
      </c>
      <c r="X34" s="58">
        <f t="shared" si="4"/>
        <v>0.54539866792362079</v>
      </c>
    </row>
    <row r="35" spans="1:24" s="11" customFormat="1" ht="28.5" customHeight="1" thickBot="1" x14ac:dyDescent="0.25">
      <c r="A35" s="19" t="s">
        <v>48</v>
      </c>
      <c r="B35" s="59"/>
      <c r="C35" s="59"/>
      <c r="D35" s="59"/>
      <c r="E35" s="59"/>
      <c r="F35" s="59"/>
      <c r="G35" s="59"/>
      <c r="H35" s="59"/>
      <c r="I35" s="59"/>
      <c r="J35" s="20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1">
        <f>SUM(P10:P34)</f>
        <v>1985493318.8299997</v>
      </c>
      <c r="Q35" s="61">
        <f>SUM(Q10:Q34)</f>
        <v>98491.49000000002</v>
      </c>
      <c r="R35" s="61">
        <f>SUM(R10:R34)</f>
        <v>1985591810.3199997</v>
      </c>
      <c r="S35" s="61">
        <f>SUM(S10:S34)</f>
        <v>1945247109.4199996</v>
      </c>
      <c r="T35" s="62">
        <f t="shared" si="2"/>
        <v>0.97968127150287843</v>
      </c>
      <c r="U35" s="61">
        <f>SUM(U10:U34)</f>
        <v>1828991028.3399997</v>
      </c>
      <c r="V35" s="62">
        <f t="shared" si="3"/>
        <v>0.9211314323688905</v>
      </c>
      <c r="W35" s="61">
        <f>SUM(W10:W34)</f>
        <v>1788353768.2899995</v>
      </c>
      <c r="X35" s="62">
        <f t="shared" si="4"/>
        <v>0.9006653628379877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63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64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s="7" customFormat="1" ht="15.95" customHeight="1" x14ac:dyDescent="0.2">
      <c r="R38" s="65"/>
    </row>
    <row r="39" spans="1:24" ht="12.75" x14ac:dyDescent="0.2">
      <c r="N39" s="66"/>
      <c r="O39" s="66"/>
      <c r="P39" s="68"/>
      <c r="Q39" s="69"/>
      <c r="R39" s="70"/>
      <c r="S39" s="71"/>
      <c r="T39" s="71"/>
      <c r="U39" s="71"/>
      <c r="V39" s="71"/>
      <c r="W39" s="71"/>
      <c r="X39" s="7"/>
    </row>
    <row r="40" spans="1:24" ht="12.75" x14ac:dyDescent="0.2">
      <c r="N40" s="66"/>
      <c r="O40" s="71"/>
      <c r="P40" s="71"/>
      <c r="Q40" s="67"/>
      <c r="R40" s="72"/>
      <c r="S40" s="71"/>
      <c r="T40" s="71"/>
      <c r="U40" s="71"/>
      <c r="V40" s="71"/>
      <c r="W40" s="71"/>
      <c r="X40" s="7"/>
    </row>
    <row r="41" spans="1:24" ht="12.75" x14ac:dyDescent="0.2">
      <c r="N41" s="73"/>
      <c r="O41" s="11"/>
      <c r="P41" s="11"/>
      <c r="Q41" s="11"/>
      <c r="R41" s="74"/>
      <c r="S41" s="11"/>
      <c r="T41" s="11"/>
      <c r="U41" s="11"/>
      <c r="V41" s="11"/>
      <c r="W41" s="11"/>
      <c r="X41" s="7"/>
    </row>
    <row r="42" spans="1:24" ht="25.5" customHeight="1" x14ac:dyDescent="0.2">
      <c r="N42" s="75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5.5" customHeight="1" x14ac:dyDescent="0.2">
      <c r="N43" s="76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2024-11-18T16:55:14Z</dcterms:created>
  <dcterms:modified xsi:type="dcterms:W3CDTF">2024-11-18T16:55:46Z</dcterms:modified>
</cp:coreProperties>
</file>