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\Publicacao internet TRF\Anexo II\090017\"/>
    </mc:Choice>
  </mc:AlternateContent>
  <bookViews>
    <workbookView xWindow="0" yWindow="0" windowWidth="28800" windowHeight="13590"/>
  </bookViews>
  <sheets>
    <sheet name="Nov" sheetId="1" r:id="rId1"/>
  </sheets>
  <externalReferences>
    <externalReference r:id="rId2"/>
  </externalReferences>
  <definedNames>
    <definedName name="_xlnm.Print_Area" localSheetId="0">Nov!$A$1:$X$38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6" i="1" s="1"/>
  <c r="U10" i="1"/>
  <c r="S10" i="1"/>
  <c r="S36" i="1" s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Q36" i="1" l="1"/>
  <c r="U36" i="1"/>
  <c r="R12" i="1"/>
  <c r="R15" i="1"/>
  <c r="R18" i="1"/>
  <c r="R36" i="1" s="1"/>
  <c r="R21" i="1"/>
  <c r="R24" i="1"/>
  <c r="R27" i="1"/>
  <c r="R30" i="1"/>
  <c r="X30" i="1" s="1"/>
  <c r="R33" i="1"/>
  <c r="X33" i="1" s="1"/>
  <c r="V14" i="1"/>
  <c r="T14" i="1"/>
  <c r="X14" i="1"/>
  <c r="V23" i="1"/>
  <c r="T23" i="1"/>
  <c r="X23" i="1"/>
  <c r="V29" i="1"/>
  <c r="T29" i="1"/>
  <c r="X29" i="1"/>
  <c r="V11" i="1"/>
  <c r="T11" i="1"/>
  <c r="X11" i="1"/>
  <c r="V20" i="1"/>
  <c r="T20" i="1"/>
  <c r="X20" i="1"/>
  <c r="V35" i="1"/>
  <c r="T35" i="1"/>
  <c r="X35" i="1"/>
  <c r="V17" i="1"/>
  <c r="T17" i="1"/>
  <c r="X17" i="1"/>
  <c r="V26" i="1"/>
  <c r="T26" i="1"/>
  <c r="X26" i="1"/>
  <c r="V32" i="1"/>
  <c r="T32" i="1"/>
  <c r="X32" i="1"/>
  <c r="X15" i="1"/>
  <c r="V15" i="1"/>
  <c r="T15" i="1"/>
  <c r="X24" i="1"/>
  <c r="V24" i="1"/>
  <c r="T24" i="1"/>
  <c r="X12" i="1"/>
  <c r="V12" i="1"/>
  <c r="T12" i="1"/>
  <c r="V18" i="1"/>
  <c r="T18" i="1"/>
  <c r="X21" i="1"/>
  <c r="V21" i="1"/>
  <c r="T21" i="1"/>
  <c r="X27" i="1"/>
  <c r="V27" i="1"/>
  <c r="T27" i="1"/>
  <c r="V10" i="1"/>
  <c r="X10" i="1"/>
  <c r="T10" i="1"/>
  <c r="V13" i="1"/>
  <c r="X13" i="1"/>
  <c r="T13" i="1"/>
  <c r="V16" i="1"/>
  <c r="X16" i="1"/>
  <c r="T16" i="1"/>
  <c r="V19" i="1"/>
  <c r="X19" i="1"/>
  <c r="T19" i="1"/>
  <c r="V22" i="1"/>
  <c r="X22" i="1"/>
  <c r="T22" i="1"/>
  <c r="V25" i="1"/>
  <c r="X25" i="1"/>
  <c r="T25" i="1"/>
  <c r="V28" i="1"/>
  <c r="X28" i="1"/>
  <c r="T28" i="1"/>
  <c r="X31" i="1"/>
  <c r="V31" i="1"/>
  <c r="T31" i="1"/>
  <c r="X34" i="1"/>
  <c r="V34" i="1"/>
  <c r="T34" i="1"/>
  <c r="P36" i="1"/>
  <c r="T33" i="1" l="1"/>
  <c r="V33" i="1"/>
  <c r="T30" i="1"/>
  <c r="V30" i="1"/>
  <c r="X18" i="1"/>
  <c r="X36" i="1"/>
  <c r="V36" i="1"/>
  <c r="T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<sst xmlns="http://schemas.openxmlformats.org/spreadsheetml/2006/main" count="55" uniqueCount="51">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</sst>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166" fontId="3" fillId="0" borderId="0" xfId="1" applyNumberFormat="1" applyFont="1" applyBorder="1"/>
    <xf numFmtId="0" fontId="4" fillId="0" borderId="0" xfId="1" applyFont="1" applyBorder="1"/>
    <xf numFmtId="166" fontId="3" fillId="0" borderId="0" xfId="1" applyNumberFormat="1" applyFont="1"/>
    <xf numFmtId="0" fontId="2" fillId="0" borderId="0" xfId="1" applyFont="1" applyAlignment="1">
      <alignment horizontal="right"/>
    </xf>
    <xf numFmtId="167" fontId="2" fillId="0" borderId="0" xfId="1" applyNumberFormat="1" applyFont="1"/>
    <xf numFmtId="0" fontId="3" fillId="0" borderId="0" xfId="1" applyFont="1" applyAlignment="1">
      <alignment horizontal="right"/>
    </xf>
    <xf numFmtId="0" fontId="2" fillId="0" borderId="0" xfId="1" applyAlignment="1">
      <alignment horizontal="right"/>
    </xf>
  </cellXfs>
  <cellStyles count="6">
    <cellStyle name="Normal" xfId="0" builtinId="0"/>
    <cellStyle name="Normal 12" xfId="1"/>
    <cellStyle name="Normal 2 8 3" xfId="3"/>
    <cellStyle name="Porcentagem 11 2" xfId="2"/>
    <cellStyle name="Porcentagem 2 3" xfId="4"/>
    <cellStyle name="Vírgula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Nov"/>
      <sheetName val="Access-Out"/>
      <sheetName val="Access-Nov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5962.5</v>
          </cell>
          <cell r="P10">
            <v>5962.5</v>
          </cell>
          <cell r="Q10">
            <v>5962.5</v>
          </cell>
          <cell r="R10">
            <v>5962.5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5057326</v>
          </cell>
          <cell r="P11">
            <v>5028061.93</v>
          </cell>
          <cell r="Q11">
            <v>5016131.51</v>
          </cell>
          <cell r="R11">
            <v>4848403.84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22771464</v>
          </cell>
          <cell r="P12">
            <v>21743644.629999999</v>
          </cell>
          <cell r="Q12">
            <v>7766080.6200000001</v>
          </cell>
          <cell r="R12">
            <v>7757422.6200000001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135981281.09999999</v>
          </cell>
          <cell r="O13">
            <v>550509.63</v>
          </cell>
          <cell r="P13">
            <v>130078399.13</v>
          </cell>
          <cell r="Q13">
            <v>105364063.56999999</v>
          </cell>
          <cell r="R13">
            <v>103071403.26000001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11969609</v>
          </cell>
          <cell r="P14">
            <v>11257910.23</v>
          </cell>
          <cell r="Q14">
            <v>9880209.9800000004</v>
          </cell>
          <cell r="R14">
            <v>9843032.6699999999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6551043.7999999998</v>
          </cell>
          <cell r="P15">
            <v>6551043.7999999998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3</v>
          </cell>
          <cell r="M16">
            <v>24933195.489999998</v>
          </cell>
          <cell r="P16">
            <v>24933195.489999998</v>
          </cell>
          <cell r="Q16">
            <v>4716316.45</v>
          </cell>
          <cell r="R16">
            <v>2256627.23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1168315786.72</v>
          </cell>
          <cell r="P17">
            <v>1168315786.72</v>
          </cell>
          <cell r="Q17">
            <v>1167933224.8299999</v>
          </cell>
          <cell r="R17">
            <v>1127548288.78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3000</v>
          </cell>
          <cell r="K18" t="str">
            <v>RECURSOS LIVRES DA UNIAO</v>
          </cell>
          <cell r="L18" t="str">
            <v>1</v>
          </cell>
          <cell r="M18">
            <v>52000000</v>
          </cell>
          <cell r="P18">
            <v>52000000</v>
          </cell>
          <cell r="Q18">
            <v>52000000</v>
          </cell>
          <cell r="R18">
            <v>52000000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100712</v>
          </cell>
          <cell r="P19">
            <v>100712</v>
          </cell>
          <cell r="Q19">
            <v>82993.72</v>
          </cell>
          <cell r="R19">
            <v>82993.72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16581136</v>
          </cell>
          <cell r="P20">
            <v>9899997.1400000006</v>
          </cell>
          <cell r="Q20">
            <v>77553.02</v>
          </cell>
          <cell r="R20">
            <v>60025.43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3000</v>
          </cell>
          <cell r="P21">
            <v>516.35</v>
          </cell>
          <cell r="Q21">
            <v>516.35</v>
          </cell>
          <cell r="R21">
            <v>516.35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97425095.599999994</v>
          </cell>
          <cell r="P22">
            <v>87645834.239999995</v>
          </cell>
          <cell r="Q22">
            <v>69947343.640000001</v>
          </cell>
          <cell r="R22">
            <v>63855120.960000001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83939424.590000004</v>
          </cell>
          <cell r="P23">
            <v>83796647.629999995</v>
          </cell>
          <cell r="Q23">
            <v>76192436.5</v>
          </cell>
          <cell r="R23">
            <v>76192436.5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224953613.88</v>
          </cell>
          <cell r="P24">
            <v>224953613.88</v>
          </cell>
          <cell r="Q24">
            <v>224953613.88</v>
          </cell>
          <cell r="R24">
            <v>224953613.88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13957457.34</v>
          </cell>
          <cell r="P25">
            <v>13957457.34</v>
          </cell>
          <cell r="Q25">
            <v>13957457.34</v>
          </cell>
          <cell r="R25">
            <v>13957457.34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1056</v>
          </cell>
          <cell r="K26" t="str">
            <v>BENEFICIOS DO RPPS DA UNIAO</v>
          </cell>
          <cell r="L26" t="str">
            <v>1</v>
          </cell>
          <cell r="M26">
            <v>298340796.80000001</v>
          </cell>
          <cell r="P26">
            <v>298340796.80000001</v>
          </cell>
          <cell r="Q26">
            <v>298319437.55000001</v>
          </cell>
          <cell r="R26">
            <v>289475099.97000003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00S6</v>
          </cell>
          <cell r="H27" t="str">
            <v>BENEFICIO ESPECIAL - LEI N. 12.618, DE 2012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1882457.33</v>
          </cell>
          <cell r="P27">
            <v>1882457.33</v>
          </cell>
          <cell r="Q27">
            <v>1882457.33</v>
          </cell>
          <cell r="R27">
            <v>1882457.33</v>
          </cell>
        </row>
        <row r="28">
          <cell r="A28" t="str">
            <v>12102</v>
          </cell>
          <cell r="B28" t="str">
            <v>TRIBUNAL REGIONAL FEDERAL DA 1A. REGIAO</v>
          </cell>
          <cell r="C28" t="str">
            <v>02</v>
          </cell>
          <cell r="D28" t="str">
            <v>061</v>
          </cell>
          <cell r="E28" t="str">
            <v>0033</v>
          </cell>
          <cell r="F28" t="str">
            <v>PROGRAMA DE GESTAO E MANUTENCAO DO PODER JUDICIARIO</v>
          </cell>
          <cell r="G28" t="str">
            <v>4257</v>
          </cell>
          <cell r="H28" t="str">
            <v>JULGAMENTO DE CAUSAS NA JUSTICA FEDERAL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12022.2</v>
          </cell>
          <cell r="P28">
            <v>6093.72</v>
          </cell>
          <cell r="Q28">
            <v>6093.72</v>
          </cell>
          <cell r="R28">
            <v>4365.8100000000004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061</v>
          </cell>
          <cell r="E29" t="str">
            <v>0033</v>
          </cell>
          <cell r="F29" t="str">
            <v>PROGRAMA DE GESTAO E MANUTENCAO DO PODER JUDICIARIO</v>
          </cell>
          <cell r="G29" t="str">
            <v>4257</v>
          </cell>
          <cell r="H29" t="str">
            <v>JULGAMENTO DE CAUSAS NA JUSTICA FEDERAL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>
            <v>561989</v>
          </cell>
          <cell r="P29">
            <v>561989</v>
          </cell>
          <cell r="Q29">
            <v>489008.61</v>
          </cell>
          <cell r="R29">
            <v>489008.61</v>
          </cell>
        </row>
        <row r="30">
          <cell r="A30" t="str">
            <v>14102</v>
          </cell>
          <cell r="B30" t="str">
            <v>TRIBUNAL REGIONAL ELEITORAL DO ACRE</v>
          </cell>
          <cell r="C30" t="str">
            <v>02</v>
          </cell>
          <cell r="D30" t="str">
            <v>122</v>
          </cell>
          <cell r="E30" t="str">
            <v>0033</v>
          </cell>
          <cell r="F30" t="str">
            <v>PROGRAMA DE GESTAO E MANUTENCAO DO PODER JUDICIARIO</v>
          </cell>
          <cell r="G30" t="str">
            <v>20GP</v>
          </cell>
          <cell r="H30" t="str">
            <v>JULGAMENTO DE CAUSAS E GESTAO ADMINISTRATIVA NA JUSTICA ELEI</v>
          </cell>
          <cell r="I30" t="str">
            <v>1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N30">
            <v>10724.6</v>
          </cell>
          <cell r="P30">
            <v>10724.6</v>
          </cell>
          <cell r="Q30">
            <v>10724.6</v>
          </cell>
          <cell r="R30">
            <v>10724.6</v>
          </cell>
        </row>
        <row r="31">
          <cell r="A31" t="str">
            <v>14123</v>
          </cell>
          <cell r="B31" t="str">
            <v>TRIBUNAL REGIONAL ELEITORAL DE SANTA CATARINA</v>
          </cell>
          <cell r="C31" t="str">
            <v>02</v>
          </cell>
          <cell r="D31" t="str">
            <v>122</v>
          </cell>
          <cell r="E31" t="str">
            <v>0033</v>
          </cell>
          <cell r="F31" t="str">
            <v>PROGRAMA DE GESTAO E MANUTENCAO DO PODER JUDICIARIO</v>
          </cell>
          <cell r="G31" t="str">
            <v>20GP</v>
          </cell>
          <cell r="H31" t="str">
            <v>JULGAMENTO DE CAUSAS E GESTAO ADMINISTRATIVA NA JUSTICA ELEI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N31">
            <v>10118.6</v>
          </cell>
          <cell r="P31">
            <v>10118.6</v>
          </cell>
          <cell r="Q31">
            <v>10118.6</v>
          </cell>
          <cell r="R31">
            <v>10118.6</v>
          </cell>
        </row>
        <row r="32">
          <cell r="A32" t="str">
            <v>33201</v>
          </cell>
          <cell r="B32" t="str">
            <v>INSTITUTO NACIONAL DO SEGURO SOCIAL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00SA</v>
          </cell>
          <cell r="H32" t="str">
            <v>PAGAMENTO DE HONORARIOS PERICIAIS NAS ACOES EM QUE O INSS FI</v>
          </cell>
          <cell r="I32" t="str">
            <v>2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M32">
            <v>52700564</v>
          </cell>
          <cell r="P32">
            <v>52642187.340000004</v>
          </cell>
          <cell r="Q32">
            <v>52611251.850000001</v>
          </cell>
          <cell r="R32">
            <v>50421379.590000004</v>
          </cell>
        </row>
        <row r="33">
          <cell r="A33" t="str">
            <v>34101</v>
          </cell>
          <cell r="B33" t="str">
            <v>MINISTERIO PUBLICO FEDERAL</v>
          </cell>
          <cell r="C33" t="str">
            <v>03</v>
          </cell>
          <cell r="D33" t="str">
            <v>062</v>
          </cell>
          <cell r="E33" t="str">
            <v>0031</v>
          </cell>
          <cell r="F33" t="str">
            <v>PROGRAMA DE GESTAO E MANUTENCAO DO MINISTERIO PUBLICO</v>
          </cell>
          <cell r="G33" t="str">
            <v>4264</v>
          </cell>
          <cell r="H33" t="str">
            <v>DEFESA DO INTERESSE PUBLICO NO PROCESSO JUDICIARIO - MINISTE</v>
          </cell>
          <cell r="I33" t="str">
            <v>1</v>
          </cell>
          <cell r="J33" t="str">
            <v>1000</v>
          </cell>
          <cell r="K33" t="str">
            <v>RECURSOS LIVRES DA UNIAO</v>
          </cell>
          <cell r="L33" t="str">
            <v>3</v>
          </cell>
          <cell r="N33">
            <v>55074.26</v>
          </cell>
          <cell r="P33">
            <v>54800.11</v>
          </cell>
          <cell r="Q33">
            <v>54786.38</v>
          </cell>
          <cell r="R33">
            <v>54563.24</v>
          </cell>
        </row>
        <row r="34">
          <cell r="A34" t="str">
            <v>63101</v>
          </cell>
          <cell r="B34" t="str">
            <v>ADVOCACIA-GERAL DA UNIAO - AGU</v>
          </cell>
          <cell r="C34" t="str">
            <v>03</v>
          </cell>
          <cell r="D34" t="str">
            <v>092</v>
          </cell>
          <cell r="E34" t="str">
            <v>4105</v>
          </cell>
          <cell r="F34" t="str">
            <v>DEFESA DA DEMOCRACIA E SEGURANCA JURIDICA PARA INOVACAOEM PO</v>
          </cell>
          <cell r="G34" t="str">
            <v>2674</v>
          </cell>
          <cell r="H34" t="str">
            <v>REPRESENTACAO JUDICIAL E EXTRAJUDICIAL DA UNIAO E SUAS AUTAR</v>
          </cell>
          <cell r="I34" t="str">
            <v>1</v>
          </cell>
          <cell r="J34" t="str">
            <v>1000</v>
          </cell>
          <cell r="K34" t="str">
            <v>RECURSOS LIVRES DA UNIAO</v>
          </cell>
          <cell r="L34" t="str">
            <v>3</v>
          </cell>
          <cell r="N34">
            <v>88628.3</v>
          </cell>
          <cell r="P34">
            <v>88628.3</v>
          </cell>
          <cell r="Q34">
            <v>88628.3</v>
          </cell>
          <cell r="R34">
            <v>88628.3</v>
          </cell>
        </row>
        <row r="35">
          <cell r="A35" t="str">
            <v>63101</v>
          </cell>
          <cell r="B35" t="str">
            <v>ADVOCACIA-GERAL DA UNIAO - AGU</v>
          </cell>
          <cell r="C35" t="str">
            <v>03</v>
          </cell>
          <cell r="D35" t="str">
            <v>092</v>
          </cell>
          <cell r="E35" t="str">
            <v>4105</v>
          </cell>
          <cell r="F35" t="str">
            <v>DEFESA DA DEMOCRACIA E SEGURANCA JURIDICA PARA INOVACAOEM PO</v>
          </cell>
          <cell r="G35" t="str">
            <v>2674</v>
          </cell>
          <cell r="H35" t="str">
            <v>REPRESENTACAO JUDICIAL E EXTRAJUDICIAL DA UNIAO E SUAS AUTAR</v>
          </cell>
          <cell r="I35" t="str">
            <v>1</v>
          </cell>
          <cell r="J35" t="str">
            <v>3000</v>
          </cell>
          <cell r="K35" t="str">
            <v>RECURSOS LIVRES DA UNIAO</v>
          </cell>
          <cell r="L35" t="str">
            <v>3</v>
          </cell>
          <cell r="N35">
            <v>62343.83</v>
          </cell>
          <cell r="P35">
            <v>62343.83</v>
          </cell>
          <cell r="Q35">
            <v>53011.99</v>
          </cell>
          <cell r="R35">
            <v>51450.18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zoomScale="80" zoomScaleNormal="85" zoomScaleSheetLayoutView="80" workbookViewId="0">
      <selection activeCell="A8" sqref="A8:B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45597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+'[1]Access-Nov'!A10</f>
        <v>11101</v>
      </c>
      <c r="B10" s="43" t="str">
        <f>+'[1]Access-Nov'!B10</f>
        <v>SUPERIOR TRIBUNAL DE JUSTICA</v>
      </c>
      <c r="C10" s="44" t="str">
        <f>CONCATENATE('[1]Access-Nov'!C10,".",'[1]Access-Nov'!D10)</f>
        <v>02.128</v>
      </c>
      <c r="D10" s="44" t="str">
        <f>CONCATENATE('[1]Access-Nov'!E10,".",'[1]Access-Nov'!G10)</f>
        <v>0033.20G2</v>
      </c>
      <c r="E10" s="43" t="str">
        <f>+'[1]Access-Nov'!F10</f>
        <v>PROGRAMA DE GESTAO E MANUTENCAO DO PODER JUDICIARIO</v>
      </c>
      <c r="F10" s="45" t="str">
        <f>+'[1]Access-Nov'!H10</f>
        <v>FORMACAO E APERFEICOAMENTO DE MAGISTRADOS</v>
      </c>
      <c r="G10" s="42" t="str">
        <f>IF('[1]Access-Nov'!I10="1","F","S")</f>
        <v>F</v>
      </c>
      <c r="H10" s="42" t="str">
        <f>+'[1]Access-Nov'!J10</f>
        <v>1000</v>
      </c>
      <c r="I10" s="46" t="str">
        <f>+'[1]Access-Nov'!K10</f>
        <v>RECURSOS LIVRES DA UNIAO</v>
      </c>
      <c r="J10" s="42" t="str">
        <f>+'[1]Access-Nov'!L10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'[1]Access-Nov'!M10</f>
        <v>0</v>
      </c>
      <c r="Q10" s="50">
        <f>'[1]Access-Nov'!N10-'[1]Access-Nov'!O10</f>
        <v>5962.5</v>
      </c>
      <c r="R10" s="50">
        <f>N10-O10+P10+Q10</f>
        <v>5962.5</v>
      </c>
      <c r="S10" s="50">
        <f>'[1]Access-Nov'!P10</f>
        <v>5962.5</v>
      </c>
      <c r="T10" s="51">
        <f>IF(R10&gt;0,S10/R10,0)</f>
        <v>1</v>
      </c>
      <c r="U10" s="50">
        <f>'[1]Access-Nov'!Q10</f>
        <v>5962.5</v>
      </c>
      <c r="V10" s="51">
        <f>IF(R10&gt;0,U10/R10,0)</f>
        <v>1</v>
      </c>
      <c r="W10" s="50">
        <f>'[1]Access-Nov'!R10</f>
        <v>5962.5</v>
      </c>
      <c r="X10" s="51">
        <f>IF(R10&gt;0,W10/R10,0)</f>
        <v>1</v>
      </c>
    </row>
    <row r="11" spans="1:24" s="11" customFormat="1" ht="28.5" customHeight="1" x14ac:dyDescent="0.2">
      <c r="A11" s="52" t="str">
        <f>+'[1]Access-Nov'!A11</f>
        <v>12101</v>
      </c>
      <c r="B11" s="53" t="str">
        <f>+'[1]Access-Nov'!B11</f>
        <v>JUSTICA FEDERAL DE PRIMEIRO GRAU</v>
      </c>
      <c r="C11" s="52" t="str">
        <f>CONCATENATE('[1]Access-Nov'!C11,".",'[1]Access-Nov'!D11)</f>
        <v>02.061</v>
      </c>
      <c r="D11" s="52" t="str">
        <f>CONCATENATE('[1]Access-Nov'!E11,".",'[1]Access-Nov'!G11)</f>
        <v>0033.4224</v>
      </c>
      <c r="E11" s="53" t="str">
        <f>+'[1]Access-Nov'!F11</f>
        <v>PROGRAMA DE GESTAO E MANUTENCAO DO PODER JUDICIARIO</v>
      </c>
      <c r="F11" s="54" t="str">
        <f>+'[1]Access-Nov'!H11</f>
        <v>ASSISTENCIA JURIDICA A PESSOAS CARENTES</v>
      </c>
      <c r="G11" s="52" t="str">
        <f>IF('[1]Access-Nov'!I11="1","F","S")</f>
        <v>F</v>
      </c>
      <c r="H11" s="52" t="str">
        <f>+'[1]Access-Nov'!J11</f>
        <v>1000</v>
      </c>
      <c r="I11" s="53" t="str">
        <f>+'[1]Access-Nov'!K11</f>
        <v>RECURSOS LIVRES DA UNIAO</v>
      </c>
      <c r="J11" s="52" t="str">
        <f>+'[1]Access-Nov'!L11</f>
        <v>3</v>
      </c>
      <c r="K11" s="55"/>
      <c r="L11" s="55"/>
      <c r="M11" s="55"/>
      <c r="N11" s="56">
        <f t="shared" ref="N11:N35" si="0">K11+L11-M11</f>
        <v>0</v>
      </c>
      <c r="O11" s="55">
        <v>0</v>
      </c>
      <c r="P11" s="57">
        <f>'[1]Access-Nov'!M11</f>
        <v>5057326</v>
      </c>
      <c r="Q11" s="57">
        <f>'[1]Access-Nov'!N11-'[1]Access-Nov'!O11</f>
        <v>0</v>
      </c>
      <c r="R11" s="57">
        <f t="shared" ref="R11:R35" si="1">N11-O11+P11+Q11</f>
        <v>5057326</v>
      </c>
      <c r="S11" s="57">
        <f>'[1]Access-Nov'!P11</f>
        <v>5028061.93</v>
      </c>
      <c r="T11" s="58">
        <f t="shared" ref="T11:T36" si="2">IF(R11&gt;0,S11/R11,0)</f>
        <v>0.99421352904677285</v>
      </c>
      <c r="U11" s="57">
        <f>'[1]Access-Nov'!Q11</f>
        <v>5016131.51</v>
      </c>
      <c r="V11" s="58">
        <f t="shared" ref="V11:V36" si="3">IF(R11&gt;0,U11/R11,0)</f>
        <v>0.99185449187970076</v>
      </c>
      <c r="W11" s="57">
        <f>'[1]Access-Nov'!R11</f>
        <v>4848403.84</v>
      </c>
      <c r="X11" s="58">
        <f t="shared" ref="X11:X36" si="4">IF(R11&gt;0,W11/R11,0)</f>
        <v>0.95868920453219741</v>
      </c>
    </row>
    <row r="12" spans="1:24" s="11" customFormat="1" ht="28.5" customHeight="1" x14ac:dyDescent="0.2">
      <c r="A12" s="52" t="str">
        <f>+'[1]Access-Nov'!A12</f>
        <v>12101</v>
      </c>
      <c r="B12" s="53" t="str">
        <f>+'[1]Access-Nov'!B12</f>
        <v>JUSTICA FEDERAL DE PRIMEIRO GRAU</v>
      </c>
      <c r="C12" s="52" t="str">
        <f>CONCATENATE('[1]Access-Nov'!C12,".",'[1]Access-Nov'!D12)</f>
        <v>02.061</v>
      </c>
      <c r="D12" s="52" t="str">
        <f>CONCATENATE('[1]Access-Nov'!E12,".",'[1]Access-Nov'!G12)</f>
        <v>0033.4257</v>
      </c>
      <c r="E12" s="53" t="str">
        <f>+'[1]Access-Nov'!F12</f>
        <v>PROGRAMA DE GESTAO E MANUTENCAO DO PODER JUDICIARIO</v>
      </c>
      <c r="F12" s="53" t="str">
        <f>+'[1]Access-Nov'!H12</f>
        <v>JULGAMENTO DE CAUSAS NA JUSTICA FEDERAL</v>
      </c>
      <c r="G12" s="52" t="str">
        <f>IF('[1]Access-Nov'!I12="1","F","S")</f>
        <v>F</v>
      </c>
      <c r="H12" s="52" t="str">
        <f>+'[1]Access-Nov'!J12</f>
        <v>1000</v>
      </c>
      <c r="I12" s="53" t="str">
        <f>+'[1]Access-Nov'!K12</f>
        <v>RECURSOS LIVRES DA UNIAO</v>
      </c>
      <c r="J12" s="52" t="str">
        <f>+'[1]Access-Nov'!L12</f>
        <v>4</v>
      </c>
      <c r="K12" s="57"/>
      <c r="L12" s="57"/>
      <c r="M12" s="57"/>
      <c r="N12" s="55">
        <f t="shared" si="0"/>
        <v>0</v>
      </c>
      <c r="O12" s="57">
        <v>0</v>
      </c>
      <c r="P12" s="57">
        <f>'[1]Access-Nov'!M12</f>
        <v>22771464</v>
      </c>
      <c r="Q12" s="57">
        <f>'[1]Access-Nov'!N12-'[1]Access-Nov'!O12</f>
        <v>0</v>
      </c>
      <c r="R12" s="57">
        <f t="shared" si="1"/>
        <v>22771464</v>
      </c>
      <c r="S12" s="57">
        <f>'[1]Access-Nov'!P12</f>
        <v>21743644.629999999</v>
      </c>
      <c r="T12" s="58">
        <f t="shared" si="2"/>
        <v>0.95486371144165338</v>
      </c>
      <c r="U12" s="57">
        <f>'[1]Access-Nov'!Q12</f>
        <v>7766080.6200000001</v>
      </c>
      <c r="V12" s="58">
        <f t="shared" si="3"/>
        <v>0.34104441506264155</v>
      </c>
      <c r="W12" s="57">
        <f>'[1]Access-Nov'!R12</f>
        <v>7757422.6200000001</v>
      </c>
      <c r="X12" s="58">
        <f t="shared" si="4"/>
        <v>0.34066420235431505</v>
      </c>
    </row>
    <row r="13" spans="1:24" s="11" customFormat="1" ht="28.5" customHeight="1" x14ac:dyDescent="0.2">
      <c r="A13" s="52" t="str">
        <f>+'[1]Access-Nov'!A13</f>
        <v>12101</v>
      </c>
      <c r="B13" s="53" t="str">
        <f>+'[1]Access-Nov'!B13</f>
        <v>JUSTICA FEDERAL DE PRIMEIRO GRAU</v>
      </c>
      <c r="C13" s="52" t="str">
        <f>CONCATENATE('[1]Access-Nov'!C13,".",'[1]Access-Nov'!D13)</f>
        <v>02.061</v>
      </c>
      <c r="D13" s="52" t="str">
        <f>CONCATENATE('[1]Access-Nov'!E13,".",'[1]Access-Nov'!G13)</f>
        <v>0033.4257</v>
      </c>
      <c r="E13" s="53" t="str">
        <f>+'[1]Access-Nov'!F13</f>
        <v>PROGRAMA DE GESTAO E MANUTENCAO DO PODER JUDICIARIO</v>
      </c>
      <c r="F13" s="53" t="str">
        <f>+'[1]Access-Nov'!H13</f>
        <v>JULGAMENTO DE CAUSAS NA JUSTICA FEDERAL</v>
      </c>
      <c r="G13" s="52" t="str">
        <f>IF('[1]Access-Nov'!I13="1","F","S")</f>
        <v>F</v>
      </c>
      <c r="H13" s="52" t="str">
        <f>+'[1]Access-Nov'!J13</f>
        <v>1000</v>
      </c>
      <c r="I13" s="53" t="str">
        <f>+'[1]Access-Nov'!K13</f>
        <v>RECURSOS LIVRES DA UNIAO</v>
      </c>
      <c r="J13" s="52" t="str">
        <f>+'[1]Access-Nov'!L13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'[1]Access-Nov'!M13</f>
        <v>135981281.09999999</v>
      </c>
      <c r="Q13" s="57">
        <f>'[1]Access-Nov'!N13-'[1]Access-Nov'!O13</f>
        <v>-550509.63</v>
      </c>
      <c r="R13" s="57">
        <f>N13-O13+P13+Q13</f>
        <v>135430771.47</v>
      </c>
      <c r="S13" s="57">
        <f>'[1]Access-Nov'!P13</f>
        <v>130078399.13</v>
      </c>
      <c r="T13" s="58">
        <f t="shared" si="2"/>
        <v>0.96047890533366975</v>
      </c>
      <c r="U13" s="57">
        <f>'[1]Access-Nov'!Q13</f>
        <v>105364063.56999999</v>
      </c>
      <c r="V13" s="58">
        <f t="shared" si="3"/>
        <v>0.77799205030253971</v>
      </c>
      <c r="W13" s="57">
        <f>'[1]Access-Nov'!R13</f>
        <v>103071403.26000001</v>
      </c>
      <c r="X13" s="58">
        <f t="shared" si="4"/>
        <v>0.76106339896935393</v>
      </c>
    </row>
    <row r="14" spans="1:24" s="11" customFormat="1" ht="28.5" customHeight="1" x14ac:dyDescent="0.2">
      <c r="A14" s="52" t="str">
        <f>+'[1]Access-Nov'!A14</f>
        <v>12101</v>
      </c>
      <c r="B14" s="53" t="str">
        <f>+'[1]Access-Nov'!B14</f>
        <v>JUSTICA FEDERAL DE PRIMEIRO GRAU</v>
      </c>
      <c r="C14" s="52" t="str">
        <f>CONCATENATE('[1]Access-Nov'!C14,".",'[1]Access-Nov'!D14)</f>
        <v>02.061</v>
      </c>
      <c r="D14" s="52" t="str">
        <f>CONCATENATE('[1]Access-Nov'!E14,".",'[1]Access-Nov'!G14)</f>
        <v>0033.4257</v>
      </c>
      <c r="E14" s="53" t="str">
        <f>+'[1]Access-Nov'!F14</f>
        <v>PROGRAMA DE GESTAO E MANUTENCAO DO PODER JUDICIARIO</v>
      </c>
      <c r="F14" s="53" t="str">
        <f>+'[1]Access-Nov'!H14</f>
        <v>JULGAMENTO DE CAUSAS NA JUSTICA FEDERAL</v>
      </c>
      <c r="G14" s="52" t="str">
        <f>IF('[1]Access-Nov'!I14="1","F","S")</f>
        <v>F</v>
      </c>
      <c r="H14" s="52" t="str">
        <f>+'[1]Access-Nov'!J14</f>
        <v>1027</v>
      </c>
      <c r="I14" s="53" t="str">
        <f>+'[1]Access-Nov'!K14</f>
        <v>SERV.AFETOS AS ATIVID.ESPECIFICAS DA JUSTICA</v>
      </c>
      <c r="J14" s="52" t="str">
        <f>+'[1]Access-Nov'!L14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'[1]Access-Nov'!M14</f>
        <v>11969609</v>
      </c>
      <c r="Q14" s="57">
        <f>'[1]Access-Nov'!N14-'[1]Access-Nov'!O14</f>
        <v>0</v>
      </c>
      <c r="R14" s="57">
        <f t="shared" si="1"/>
        <v>11969609</v>
      </c>
      <c r="S14" s="57">
        <f>'[1]Access-Nov'!P14</f>
        <v>11257910.23</v>
      </c>
      <c r="T14" s="58">
        <f t="shared" si="2"/>
        <v>0.94054118476217563</v>
      </c>
      <c r="U14" s="57">
        <f>'[1]Access-Nov'!Q14</f>
        <v>9880209.9800000004</v>
      </c>
      <c r="V14" s="58">
        <f t="shared" si="3"/>
        <v>0.82544133062324765</v>
      </c>
      <c r="W14" s="57">
        <f>'[1]Access-Nov'!R14</f>
        <v>9843032.6699999999</v>
      </c>
      <c r="X14" s="58">
        <f t="shared" si="4"/>
        <v>0.82233535531528223</v>
      </c>
    </row>
    <row r="15" spans="1:24" s="11" customFormat="1" ht="28.5" customHeight="1" x14ac:dyDescent="0.2">
      <c r="A15" s="52" t="str">
        <f>+'[1]Access-Nov'!A15</f>
        <v>12101</v>
      </c>
      <c r="B15" s="53" t="str">
        <f>+'[1]Access-Nov'!B15</f>
        <v>JUSTICA FEDERAL DE PRIMEIRO GRAU</v>
      </c>
      <c r="C15" s="52" t="str">
        <f>CONCATENATE('[1]Access-Nov'!C15,".",'[1]Access-Nov'!D15)</f>
        <v>02.061</v>
      </c>
      <c r="D15" s="52" t="str">
        <f>CONCATENATE('[1]Access-Nov'!E15,".",'[1]Access-Nov'!G15)</f>
        <v>0033.4257</v>
      </c>
      <c r="E15" s="53" t="str">
        <f>+'[1]Access-Nov'!F15</f>
        <v>PROGRAMA DE GESTAO E MANUTENCAO DO PODER JUDICIARIO</v>
      </c>
      <c r="F15" s="53" t="str">
        <f>+'[1]Access-Nov'!H15</f>
        <v>JULGAMENTO DE CAUSAS NA JUSTICA FEDERAL</v>
      </c>
      <c r="G15" s="52" t="str">
        <f>IF('[1]Access-Nov'!I15="1","F","S")</f>
        <v>F</v>
      </c>
      <c r="H15" s="52" t="str">
        <f>+'[1]Access-Nov'!J15</f>
        <v>3000</v>
      </c>
      <c r="I15" s="53" t="str">
        <f>+'[1]Access-Nov'!K15</f>
        <v>RECURSOS LIVRES DA UNIAO</v>
      </c>
      <c r="J15" s="52" t="str">
        <f>+'[1]Access-Nov'!L15</f>
        <v>4</v>
      </c>
      <c r="K15" s="55"/>
      <c r="L15" s="55"/>
      <c r="M15" s="55"/>
      <c r="N15" s="55">
        <f t="shared" si="0"/>
        <v>0</v>
      </c>
      <c r="O15" s="55">
        <v>0</v>
      </c>
      <c r="P15" s="57">
        <f>'[1]Access-Nov'!M15</f>
        <v>6551043.7999999998</v>
      </c>
      <c r="Q15" s="57">
        <f>'[1]Access-Nov'!N15-'[1]Access-Nov'!O15</f>
        <v>0</v>
      </c>
      <c r="R15" s="57">
        <f t="shared" si="1"/>
        <v>6551043.7999999998</v>
      </c>
      <c r="S15" s="57">
        <f>'[1]Access-Nov'!P15</f>
        <v>6551043.7999999998</v>
      </c>
      <c r="T15" s="58">
        <f t="shared" si="2"/>
        <v>1</v>
      </c>
      <c r="U15" s="57">
        <f>'[1]Access-Nov'!Q15</f>
        <v>0</v>
      </c>
      <c r="V15" s="58">
        <f t="shared" si="3"/>
        <v>0</v>
      </c>
      <c r="W15" s="57">
        <f>'[1]Access-Nov'!R15</f>
        <v>0</v>
      </c>
      <c r="X15" s="58">
        <f t="shared" si="4"/>
        <v>0</v>
      </c>
    </row>
    <row r="16" spans="1:24" s="11" customFormat="1" ht="28.5" customHeight="1" x14ac:dyDescent="0.2">
      <c r="A16" s="52" t="str">
        <f>+'[1]Access-Nov'!A16</f>
        <v>12101</v>
      </c>
      <c r="B16" s="53" t="str">
        <f>+'[1]Access-Nov'!B16</f>
        <v>JUSTICA FEDERAL DE PRIMEIRO GRAU</v>
      </c>
      <c r="C16" s="52" t="str">
        <f>CONCATENATE('[1]Access-Nov'!C16,".",'[1]Access-Nov'!D16)</f>
        <v>02.061</v>
      </c>
      <c r="D16" s="52" t="str">
        <f>CONCATENATE('[1]Access-Nov'!E16,".",'[1]Access-Nov'!G16)</f>
        <v>0033.4257</v>
      </c>
      <c r="E16" s="53" t="str">
        <f>+'[1]Access-Nov'!F16</f>
        <v>PROGRAMA DE GESTAO E MANUTENCAO DO PODER JUDICIARIO</v>
      </c>
      <c r="F16" s="53" t="str">
        <f>+'[1]Access-Nov'!H16</f>
        <v>JULGAMENTO DE CAUSAS NA JUSTICA FEDERAL</v>
      </c>
      <c r="G16" s="52" t="str">
        <f>IF('[1]Access-Nov'!I16="1","F","S")</f>
        <v>F</v>
      </c>
      <c r="H16" s="52" t="str">
        <f>+'[1]Access-Nov'!J16</f>
        <v>3000</v>
      </c>
      <c r="I16" s="53" t="str">
        <f>+'[1]Access-Nov'!K16</f>
        <v>RECURSOS LIVRES DA UNIAO</v>
      </c>
      <c r="J16" s="52" t="str">
        <f>+'[1]Access-Nov'!L16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'[1]Access-Nov'!M16</f>
        <v>24933195.489999998</v>
      </c>
      <c r="Q16" s="57">
        <f>'[1]Access-Nov'!N16-'[1]Access-Nov'!O16</f>
        <v>0</v>
      </c>
      <c r="R16" s="57">
        <f t="shared" si="1"/>
        <v>24933195.489999998</v>
      </c>
      <c r="S16" s="57">
        <f>'[1]Access-Nov'!P16</f>
        <v>24933195.489999998</v>
      </c>
      <c r="T16" s="58">
        <f t="shared" si="2"/>
        <v>1</v>
      </c>
      <c r="U16" s="57">
        <f>'[1]Access-Nov'!Q16</f>
        <v>4716316.45</v>
      </c>
      <c r="V16" s="58">
        <f t="shared" si="3"/>
        <v>0.18915812262778678</v>
      </c>
      <c r="W16" s="57">
        <f>'[1]Access-Nov'!R16</f>
        <v>2256627.23</v>
      </c>
      <c r="X16" s="58">
        <f t="shared" si="4"/>
        <v>9.0506940071322567E-2</v>
      </c>
    </row>
    <row r="17" spans="1:24" s="11" customFormat="1" ht="28.5" customHeight="1" x14ac:dyDescent="0.2">
      <c r="A17" s="52" t="str">
        <f>+'[1]Access-Nov'!A17</f>
        <v>12101</v>
      </c>
      <c r="B17" s="53" t="str">
        <f>+'[1]Access-Nov'!B17</f>
        <v>JUSTICA FEDERAL DE PRIMEIRO GRAU</v>
      </c>
      <c r="C17" s="52" t="str">
        <f>CONCATENATE('[1]Access-Nov'!C17,".",'[1]Access-Nov'!D17)</f>
        <v>02.122</v>
      </c>
      <c r="D17" s="52" t="str">
        <f>CONCATENATE('[1]Access-Nov'!E17,".",'[1]Access-Nov'!G17)</f>
        <v>0033.20TP</v>
      </c>
      <c r="E17" s="53" t="str">
        <f>+'[1]Access-Nov'!F17</f>
        <v>PROGRAMA DE GESTAO E MANUTENCAO DO PODER JUDICIARIO</v>
      </c>
      <c r="F17" s="53" t="str">
        <f>+'[1]Access-Nov'!H17</f>
        <v>ATIVOS CIVIS DA UNIAO</v>
      </c>
      <c r="G17" s="52" t="str">
        <f>IF('[1]Access-Nov'!I17="1","F","S")</f>
        <v>F</v>
      </c>
      <c r="H17" s="52" t="str">
        <f>+'[1]Access-Nov'!J17</f>
        <v>1000</v>
      </c>
      <c r="I17" s="53" t="str">
        <f>+'[1]Access-Nov'!K17</f>
        <v>RECURSOS LIVRES DA UNIAO</v>
      </c>
      <c r="J17" s="52" t="str">
        <f>+'[1]Access-Nov'!L17</f>
        <v>1</v>
      </c>
      <c r="K17" s="57"/>
      <c r="L17" s="57"/>
      <c r="M17" s="57"/>
      <c r="N17" s="55">
        <f t="shared" si="0"/>
        <v>0</v>
      </c>
      <c r="O17" s="57">
        <v>0</v>
      </c>
      <c r="P17" s="57">
        <f>'[1]Access-Nov'!M17</f>
        <v>1168315786.72</v>
      </c>
      <c r="Q17" s="57">
        <f>'[1]Access-Nov'!N17-'[1]Access-Nov'!O17</f>
        <v>0</v>
      </c>
      <c r="R17" s="57">
        <f t="shared" si="1"/>
        <v>1168315786.72</v>
      </c>
      <c r="S17" s="57">
        <f>'[1]Access-Nov'!P17</f>
        <v>1168315786.72</v>
      </c>
      <c r="T17" s="58">
        <f t="shared" si="2"/>
        <v>1</v>
      </c>
      <c r="U17" s="57">
        <f>'[1]Access-Nov'!Q17</f>
        <v>1167933224.8299999</v>
      </c>
      <c r="V17" s="58">
        <f t="shared" si="3"/>
        <v>0.99967255266568456</v>
      </c>
      <c r="W17" s="57">
        <f>'[1]Access-Nov'!R17</f>
        <v>1127548288.78</v>
      </c>
      <c r="X17" s="58">
        <f t="shared" si="4"/>
        <v>0.96510575445149704</v>
      </c>
    </row>
    <row r="18" spans="1:24" s="11" customFormat="1" ht="28.5" customHeight="1" x14ac:dyDescent="0.2">
      <c r="A18" s="52" t="str">
        <f>+'[1]Access-Nov'!A18</f>
        <v>12101</v>
      </c>
      <c r="B18" s="53" t="str">
        <f>+'[1]Access-Nov'!B18</f>
        <v>JUSTICA FEDERAL DE PRIMEIRO GRAU</v>
      </c>
      <c r="C18" s="52" t="str">
        <f>CONCATENATE('[1]Access-Nov'!C18,".",'[1]Access-Nov'!D18)</f>
        <v>02.122</v>
      </c>
      <c r="D18" s="52" t="str">
        <f>CONCATENATE('[1]Access-Nov'!E18,".",'[1]Access-Nov'!G18)</f>
        <v>0033.20TP</v>
      </c>
      <c r="E18" s="53" t="str">
        <f>+'[1]Access-Nov'!F18</f>
        <v>PROGRAMA DE GESTAO E MANUTENCAO DO PODER JUDICIARIO</v>
      </c>
      <c r="F18" s="53" t="str">
        <f>+'[1]Access-Nov'!H18</f>
        <v>ATIVOS CIVIS DA UNIAO</v>
      </c>
      <c r="G18" s="52" t="str">
        <f>IF('[1]Access-Nov'!I18="1","F","S")</f>
        <v>F</v>
      </c>
      <c r="H18" s="52" t="str">
        <f>+'[1]Access-Nov'!J18</f>
        <v>3000</v>
      </c>
      <c r="I18" s="53" t="str">
        <f>+'[1]Access-Nov'!K18</f>
        <v>RECURSOS LIVRES DA UNIAO</v>
      </c>
      <c r="J18" s="52" t="str">
        <f>+'[1]Access-Nov'!L18</f>
        <v>1</v>
      </c>
      <c r="K18" s="57"/>
      <c r="L18" s="57"/>
      <c r="M18" s="57"/>
      <c r="N18" s="55">
        <f t="shared" si="0"/>
        <v>0</v>
      </c>
      <c r="O18" s="57">
        <v>0</v>
      </c>
      <c r="P18" s="57">
        <f>'[1]Access-Nov'!M18</f>
        <v>52000000</v>
      </c>
      <c r="Q18" s="57">
        <f>'[1]Access-Nov'!N18-'[1]Access-Nov'!O18</f>
        <v>0</v>
      </c>
      <c r="R18" s="57">
        <f t="shared" si="1"/>
        <v>52000000</v>
      </c>
      <c r="S18" s="57">
        <f>'[1]Access-Nov'!P18</f>
        <v>52000000</v>
      </c>
      <c r="T18" s="58">
        <f t="shared" si="2"/>
        <v>1</v>
      </c>
      <c r="U18" s="57">
        <f>'[1]Access-Nov'!Q18</f>
        <v>52000000</v>
      </c>
      <c r="V18" s="58">
        <f t="shared" si="3"/>
        <v>1</v>
      </c>
      <c r="W18" s="57">
        <f>'[1]Access-Nov'!R18</f>
        <v>52000000</v>
      </c>
      <c r="X18" s="58">
        <f t="shared" si="4"/>
        <v>1</v>
      </c>
    </row>
    <row r="19" spans="1:24" s="11" customFormat="1" ht="28.5" customHeight="1" x14ac:dyDescent="0.2">
      <c r="A19" s="52" t="str">
        <f>+'[1]Access-Nov'!A19</f>
        <v>12101</v>
      </c>
      <c r="B19" s="53" t="str">
        <f>+'[1]Access-Nov'!B19</f>
        <v>JUSTICA FEDERAL DE PRIMEIRO GRAU</v>
      </c>
      <c r="C19" s="52" t="str">
        <f>CONCATENATE('[1]Access-Nov'!C19,".",'[1]Access-Nov'!D19)</f>
        <v>02.122</v>
      </c>
      <c r="D19" s="52" t="str">
        <f>CONCATENATE('[1]Access-Nov'!E19,".",'[1]Access-Nov'!G19)</f>
        <v>0033.216H</v>
      </c>
      <c r="E19" s="53" t="str">
        <f>+'[1]Access-Nov'!F19</f>
        <v>PROGRAMA DE GESTAO E MANUTENCAO DO PODER JUDICIARIO</v>
      </c>
      <c r="F19" s="53" t="str">
        <f>+'[1]Access-Nov'!H19</f>
        <v>AJUDA DE CUSTO PARA MORADIA OU AUXILIO-MORADIA A AGENTES PUB</v>
      </c>
      <c r="G19" s="52" t="str">
        <f>IF('[1]Access-Nov'!I19="1","F","S")</f>
        <v>F</v>
      </c>
      <c r="H19" s="52" t="str">
        <f>+'[1]Access-Nov'!J19</f>
        <v>1000</v>
      </c>
      <c r="I19" s="53" t="str">
        <f>+'[1]Access-Nov'!K19</f>
        <v>RECURSOS LIVRES DA UNIAO</v>
      </c>
      <c r="J19" s="52" t="str">
        <f>+'[1]Access-Nov'!L19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'[1]Access-Nov'!M19</f>
        <v>100712</v>
      </c>
      <c r="Q19" s="57">
        <f>'[1]Access-Nov'!N19-'[1]Access-Nov'!O19</f>
        <v>0</v>
      </c>
      <c r="R19" s="57">
        <f t="shared" si="1"/>
        <v>100712</v>
      </c>
      <c r="S19" s="57">
        <f>'[1]Access-Nov'!P19</f>
        <v>100712</v>
      </c>
      <c r="T19" s="58">
        <f t="shared" si="2"/>
        <v>1</v>
      </c>
      <c r="U19" s="57">
        <f>'[1]Access-Nov'!Q19</f>
        <v>82993.72</v>
      </c>
      <c r="V19" s="58">
        <f t="shared" si="3"/>
        <v>0.8240698228612281</v>
      </c>
      <c r="W19" s="57">
        <f>'[1]Access-Nov'!R19</f>
        <v>82993.72</v>
      </c>
      <c r="X19" s="58">
        <f t="shared" si="4"/>
        <v>0.8240698228612281</v>
      </c>
    </row>
    <row r="20" spans="1:24" s="11" customFormat="1" ht="28.5" customHeight="1" x14ac:dyDescent="0.2">
      <c r="A20" s="52" t="str">
        <f>+'[1]Access-Nov'!A20</f>
        <v>12101</v>
      </c>
      <c r="B20" s="53" t="str">
        <f>+'[1]Access-Nov'!B20</f>
        <v>JUSTICA FEDERAL DE PRIMEIRO GRAU</v>
      </c>
      <c r="C20" s="52" t="str">
        <f>CONCATENATE('[1]Access-Nov'!C20,".",'[1]Access-Nov'!D20)</f>
        <v>02.122</v>
      </c>
      <c r="D20" s="52" t="str">
        <f>CONCATENATE('[1]Access-Nov'!E20,".",'[1]Access-Nov'!G20)</f>
        <v>0033.219Z</v>
      </c>
      <c r="E20" s="53" t="str">
        <f>+'[1]Access-Nov'!F20</f>
        <v>PROGRAMA DE GESTAO E MANUTENCAO DO PODER JUDICIARIO</v>
      </c>
      <c r="F20" s="53" t="str">
        <f>+'[1]Access-Nov'!H20</f>
        <v>CONSERVACAO E RECUPERACAO DE ATIVOS DE INFRAESTRUTURA DA UNI</v>
      </c>
      <c r="G20" s="52" t="str">
        <f>IF('[1]Access-Nov'!I20="1","F","S")</f>
        <v>F</v>
      </c>
      <c r="H20" s="52" t="str">
        <f>+'[1]Access-Nov'!J20</f>
        <v>1000</v>
      </c>
      <c r="I20" s="53" t="str">
        <f>+'[1]Access-Nov'!K20</f>
        <v>RECURSOS LIVRES DA UNIAO</v>
      </c>
      <c r="J20" s="52" t="str">
        <f>+'[1]Access-Nov'!L20</f>
        <v>4</v>
      </c>
      <c r="K20" s="57"/>
      <c r="L20" s="57"/>
      <c r="M20" s="57"/>
      <c r="N20" s="55">
        <f t="shared" si="0"/>
        <v>0</v>
      </c>
      <c r="O20" s="57">
        <v>0</v>
      </c>
      <c r="P20" s="57">
        <f>'[1]Access-Nov'!M20</f>
        <v>16581136</v>
      </c>
      <c r="Q20" s="57">
        <f>'[1]Access-Nov'!N20-'[1]Access-Nov'!O20</f>
        <v>0</v>
      </c>
      <c r="R20" s="57">
        <f t="shared" si="1"/>
        <v>16581136</v>
      </c>
      <c r="S20" s="57">
        <f>'[1]Access-Nov'!P20</f>
        <v>9899997.1400000006</v>
      </c>
      <c r="T20" s="58">
        <f t="shared" si="2"/>
        <v>0.59706386462302707</v>
      </c>
      <c r="U20" s="57">
        <f>'[1]Access-Nov'!Q20</f>
        <v>77553.02</v>
      </c>
      <c r="V20" s="58">
        <f t="shared" si="3"/>
        <v>4.6771837587002481E-3</v>
      </c>
      <c r="W20" s="57">
        <f>'[1]Access-Nov'!R20</f>
        <v>60025.43</v>
      </c>
      <c r="X20" s="58">
        <f t="shared" si="4"/>
        <v>3.620103592419723E-3</v>
      </c>
    </row>
    <row r="21" spans="1:24" s="11" customFormat="1" ht="28.5" customHeight="1" x14ac:dyDescent="0.2">
      <c r="A21" s="52" t="str">
        <f>+'[1]Access-Nov'!A21</f>
        <v>12101</v>
      </c>
      <c r="B21" s="53" t="str">
        <f>+'[1]Access-Nov'!B21</f>
        <v>JUSTICA FEDERAL DE PRIMEIRO GRAU</v>
      </c>
      <c r="C21" s="52" t="str">
        <f>CONCATENATE('[1]Access-Nov'!C21,".",'[1]Access-Nov'!D21)</f>
        <v>02.331</v>
      </c>
      <c r="D21" s="52" t="str">
        <f>CONCATENATE('[1]Access-Nov'!E21,".",'[1]Access-Nov'!G21)</f>
        <v>0033.2004</v>
      </c>
      <c r="E21" s="53" t="str">
        <f>+'[1]Access-Nov'!F21</f>
        <v>PROGRAMA DE GESTAO E MANUTENCAO DO PODER JUDICIARIO</v>
      </c>
      <c r="F21" s="53" t="str">
        <f>+'[1]Access-Nov'!H21</f>
        <v>ASSISTENCIA MEDICA E ODONTOLOGICA AOS SERVIDORES CIVIS, EMPR</v>
      </c>
      <c r="G21" s="52" t="str">
        <f>IF('[1]Access-Nov'!I21="1","F","S")</f>
        <v>F</v>
      </c>
      <c r="H21" s="52" t="str">
        <f>+'[1]Access-Nov'!J21</f>
        <v>1000</v>
      </c>
      <c r="I21" s="53" t="str">
        <f>+'[1]Access-Nov'!K21</f>
        <v>RECURSOS LIVRES DA UNIAO</v>
      </c>
      <c r="J21" s="52" t="str">
        <f>+'[1]Access-Nov'!L21</f>
        <v>4</v>
      </c>
      <c r="K21" s="57"/>
      <c r="L21" s="57"/>
      <c r="M21" s="57"/>
      <c r="N21" s="55">
        <f t="shared" si="0"/>
        <v>0</v>
      </c>
      <c r="O21" s="57">
        <v>0</v>
      </c>
      <c r="P21" s="57">
        <f>'[1]Access-Nov'!M21</f>
        <v>3000</v>
      </c>
      <c r="Q21" s="57">
        <f>'[1]Access-Nov'!N21-'[1]Access-Nov'!O21</f>
        <v>0</v>
      </c>
      <c r="R21" s="57">
        <f t="shared" si="1"/>
        <v>3000</v>
      </c>
      <c r="S21" s="57">
        <f>'[1]Access-Nov'!P21</f>
        <v>516.35</v>
      </c>
      <c r="T21" s="58">
        <f t="shared" si="2"/>
        <v>0.17211666666666667</v>
      </c>
      <c r="U21" s="57">
        <f>'[1]Access-Nov'!Q21</f>
        <v>516.35</v>
      </c>
      <c r="V21" s="58">
        <f t="shared" si="3"/>
        <v>0.17211666666666667</v>
      </c>
      <c r="W21" s="57">
        <f>'[1]Access-Nov'!R21</f>
        <v>516.35</v>
      </c>
      <c r="X21" s="58">
        <f t="shared" si="4"/>
        <v>0.17211666666666667</v>
      </c>
    </row>
    <row r="22" spans="1:24" s="11" customFormat="1" ht="28.5" customHeight="1" x14ac:dyDescent="0.2">
      <c r="A22" s="52" t="str">
        <f>+'[1]Access-Nov'!A22</f>
        <v>12101</v>
      </c>
      <c r="B22" s="53" t="str">
        <f>+'[1]Access-Nov'!B22</f>
        <v>JUSTICA FEDERAL DE PRIMEIRO GRAU</v>
      </c>
      <c r="C22" s="52" t="str">
        <f>CONCATENATE('[1]Access-Nov'!C22,".",'[1]Access-Nov'!D22)</f>
        <v>02.331</v>
      </c>
      <c r="D22" s="52" t="str">
        <f>CONCATENATE('[1]Access-Nov'!E22,".",'[1]Access-Nov'!G22)</f>
        <v>0033.2004</v>
      </c>
      <c r="E22" s="53" t="str">
        <f>+'[1]Access-Nov'!F22</f>
        <v>PROGRAMA DE GESTAO E MANUTENCAO DO PODER JUDICIARIO</v>
      </c>
      <c r="F22" s="53" t="str">
        <f>+'[1]Access-Nov'!H22</f>
        <v>ASSISTENCIA MEDICA E ODONTOLOGICA AOS SERVIDORES CIVIS, EMPR</v>
      </c>
      <c r="G22" s="52" t="str">
        <f>IF('[1]Access-Nov'!I22="1","F","S")</f>
        <v>F</v>
      </c>
      <c r="H22" s="52" t="str">
        <f>+'[1]Access-Nov'!J22</f>
        <v>1000</v>
      </c>
      <c r="I22" s="53" t="str">
        <f>+'[1]Access-Nov'!K22</f>
        <v>RECURSOS LIVRES DA UNIAO</v>
      </c>
      <c r="J22" s="52" t="str">
        <f>+'[1]Access-Nov'!L22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'[1]Access-Nov'!M22</f>
        <v>97425095.599999994</v>
      </c>
      <c r="Q22" s="57">
        <f>'[1]Access-Nov'!N22-'[1]Access-Nov'!O22</f>
        <v>0</v>
      </c>
      <c r="R22" s="57">
        <f t="shared" si="1"/>
        <v>97425095.599999994</v>
      </c>
      <c r="S22" s="57">
        <f>'[1]Access-Nov'!P22</f>
        <v>87645834.239999995</v>
      </c>
      <c r="T22" s="58">
        <f t="shared" si="2"/>
        <v>0.8996227686534598</v>
      </c>
      <c r="U22" s="57">
        <f>'[1]Access-Nov'!Q22</f>
        <v>69947343.640000001</v>
      </c>
      <c r="V22" s="58">
        <f t="shared" si="3"/>
        <v>0.71796022584554697</v>
      </c>
      <c r="W22" s="57">
        <f>'[1]Access-Nov'!R22</f>
        <v>63855120.960000001</v>
      </c>
      <c r="X22" s="58">
        <f t="shared" si="4"/>
        <v>0.65542785015239957</v>
      </c>
    </row>
    <row r="23" spans="1:24" s="11" customFormat="1" ht="28.5" customHeight="1" x14ac:dyDescent="0.2">
      <c r="A23" s="52" t="str">
        <f>+'[1]Access-Nov'!A23</f>
        <v>12101</v>
      </c>
      <c r="B23" s="53" t="str">
        <f>+'[1]Access-Nov'!B23</f>
        <v>JUSTICA FEDERAL DE PRIMEIRO GRAU</v>
      </c>
      <c r="C23" s="52" t="str">
        <f>CONCATENATE('[1]Access-Nov'!C23,".",'[1]Access-Nov'!D23)</f>
        <v>02.331</v>
      </c>
      <c r="D23" s="52" t="str">
        <f>CONCATENATE('[1]Access-Nov'!E23,".",'[1]Access-Nov'!G23)</f>
        <v>0033.212B</v>
      </c>
      <c r="E23" s="53" t="str">
        <f>+'[1]Access-Nov'!F23</f>
        <v>PROGRAMA DE GESTAO E MANUTENCAO DO PODER JUDICIARIO</v>
      </c>
      <c r="F23" s="53" t="str">
        <f>+'[1]Access-Nov'!H23</f>
        <v>BENEFICIOS OBRIGATORIOS AOS SERVIDORES CIVIS, EMPREGADOS, MI</v>
      </c>
      <c r="G23" s="52" t="str">
        <f>IF('[1]Access-Nov'!I23="1","F","S")</f>
        <v>F</v>
      </c>
      <c r="H23" s="52" t="str">
        <f>+'[1]Access-Nov'!J23</f>
        <v>1000</v>
      </c>
      <c r="I23" s="53" t="str">
        <f>+'[1]Access-Nov'!K23</f>
        <v>RECURSOS LIVRES DA UNIAO</v>
      </c>
      <c r="J23" s="52" t="str">
        <f>+'[1]Access-Nov'!L23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'[1]Access-Nov'!M23</f>
        <v>83939424.590000004</v>
      </c>
      <c r="Q23" s="57">
        <f>'[1]Access-Nov'!N23-'[1]Access-Nov'!O23</f>
        <v>0</v>
      </c>
      <c r="R23" s="57">
        <f t="shared" si="1"/>
        <v>83939424.590000004</v>
      </c>
      <c r="S23" s="57">
        <f>'[1]Access-Nov'!P23</f>
        <v>83796647.629999995</v>
      </c>
      <c r="T23" s="58">
        <f t="shared" si="2"/>
        <v>0.99829904766803679</v>
      </c>
      <c r="U23" s="57">
        <f>'[1]Access-Nov'!Q23</f>
        <v>76192436.5</v>
      </c>
      <c r="V23" s="58">
        <f t="shared" si="3"/>
        <v>0.90770739580548743</v>
      </c>
      <c r="W23" s="57">
        <f>'[1]Access-Nov'!R23</f>
        <v>76192436.5</v>
      </c>
      <c r="X23" s="58">
        <f t="shared" si="4"/>
        <v>0.90770739580548743</v>
      </c>
    </row>
    <row r="24" spans="1:24" s="11" customFormat="1" ht="28.5" customHeight="1" x14ac:dyDescent="0.2">
      <c r="A24" s="52" t="str">
        <f>+'[1]Access-Nov'!A24</f>
        <v>12101</v>
      </c>
      <c r="B24" s="53" t="str">
        <f>+'[1]Access-Nov'!B24</f>
        <v>JUSTICA FEDERAL DE PRIMEIRO GRAU</v>
      </c>
      <c r="C24" s="52" t="str">
        <f>CONCATENATE('[1]Access-Nov'!C24,".",'[1]Access-Nov'!D24)</f>
        <v>02.846</v>
      </c>
      <c r="D24" s="52" t="str">
        <f>CONCATENATE('[1]Access-Nov'!E24,".",'[1]Access-Nov'!G24)</f>
        <v>0033.09HB</v>
      </c>
      <c r="E24" s="53" t="str">
        <f>+'[1]Access-Nov'!F24</f>
        <v>PROGRAMA DE GESTAO E MANUTENCAO DO PODER JUDICIARIO</v>
      </c>
      <c r="F24" s="53" t="str">
        <f>+'[1]Access-Nov'!H24</f>
        <v>CONTRIBUICAO DA UNIAO, DE SUAS AUTARQUIAS E FUNDACOES PARA O</v>
      </c>
      <c r="G24" s="52" t="str">
        <f>IF('[1]Access-Nov'!I24="1","F","S")</f>
        <v>F</v>
      </c>
      <c r="H24" s="52" t="str">
        <f>+'[1]Access-Nov'!J24</f>
        <v>1000</v>
      </c>
      <c r="I24" s="53" t="str">
        <f>+'[1]Access-Nov'!K24</f>
        <v>RECURSOS LIVRES DA UNIAO</v>
      </c>
      <c r="J24" s="52" t="str">
        <f>+'[1]Access-Nov'!L24</f>
        <v>1</v>
      </c>
      <c r="K24" s="57"/>
      <c r="L24" s="57"/>
      <c r="M24" s="57"/>
      <c r="N24" s="55">
        <f t="shared" si="0"/>
        <v>0</v>
      </c>
      <c r="O24" s="57">
        <v>0</v>
      </c>
      <c r="P24" s="57">
        <f>'[1]Access-Nov'!M24</f>
        <v>224953613.88</v>
      </c>
      <c r="Q24" s="57">
        <f>'[1]Access-Nov'!N24-'[1]Access-Nov'!O24</f>
        <v>0</v>
      </c>
      <c r="R24" s="57">
        <f t="shared" si="1"/>
        <v>224953613.88</v>
      </c>
      <c r="S24" s="57">
        <f>'[1]Access-Nov'!P24</f>
        <v>224953613.88</v>
      </c>
      <c r="T24" s="58">
        <f t="shared" si="2"/>
        <v>1</v>
      </c>
      <c r="U24" s="57">
        <f>'[1]Access-Nov'!Q24</f>
        <v>224953613.88</v>
      </c>
      <c r="V24" s="58">
        <f t="shared" si="3"/>
        <v>1</v>
      </c>
      <c r="W24" s="57">
        <f>'[1]Access-Nov'!R24</f>
        <v>224953613.88</v>
      </c>
      <c r="X24" s="58">
        <f t="shared" si="4"/>
        <v>1</v>
      </c>
    </row>
    <row r="25" spans="1:24" s="11" customFormat="1" ht="28.5" customHeight="1" x14ac:dyDescent="0.2">
      <c r="A25" s="52" t="str">
        <f>+'[1]Access-Nov'!A25</f>
        <v>12101</v>
      </c>
      <c r="B25" s="53" t="str">
        <f>+'[1]Access-Nov'!B25</f>
        <v>JUSTICA FEDERAL DE PRIMEIRO GRAU</v>
      </c>
      <c r="C25" s="52" t="str">
        <f>CONCATENATE('[1]Access-Nov'!C25,".",'[1]Access-Nov'!D25)</f>
        <v>09.272</v>
      </c>
      <c r="D25" s="52" t="str">
        <f>CONCATENATE('[1]Access-Nov'!E25,".",'[1]Access-Nov'!G25)</f>
        <v>0033.0181</v>
      </c>
      <c r="E25" s="53" t="str">
        <f>+'[1]Access-Nov'!F25</f>
        <v>PROGRAMA DE GESTAO E MANUTENCAO DO PODER JUDICIARIO</v>
      </c>
      <c r="F25" s="53" t="str">
        <f>+'[1]Access-Nov'!H25</f>
        <v>APOSENTADORIAS E PENSOES CIVIS DA UNIAO</v>
      </c>
      <c r="G25" s="52" t="str">
        <f>IF('[1]Access-Nov'!I25="1","F","S")</f>
        <v>S</v>
      </c>
      <c r="H25" s="52" t="str">
        <f>+'[1]Access-Nov'!J25</f>
        <v>1000</v>
      </c>
      <c r="I25" s="53" t="str">
        <f>+'[1]Access-Nov'!K25</f>
        <v>RECURSOS LIVRES DA UNIAO</v>
      </c>
      <c r="J25" s="52" t="str">
        <f>+'[1]Access-Nov'!L25</f>
        <v>1</v>
      </c>
      <c r="K25" s="57"/>
      <c r="L25" s="57"/>
      <c r="M25" s="57"/>
      <c r="N25" s="55">
        <f t="shared" si="0"/>
        <v>0</v>
      </c>
      <c r="O25" s="57">
        <v>0</v>
      </c>
      <c r="P25" s="57">
        <f>'[1]Access-Nov'!M25</f>
        <v>13957457.34</v>
      </c>
      <c r="Q25" s="57">
        <f>'[1]Access-Nov'!N25-'[1]Access-Nov'!O25</f>
        <v>0</v>
      </c>
      <c r="R25" s="57">
        <f t="shared" si="1"/>
        <v>13957457.34</v>
      </c>
      <c r="S25" s="57">
        <f>'[1]Access-Nov'!P25</f>
        <v>13957457.34</v>
      </c>
      <c r="T25" s="58">
        <f t="shared" si="2"/>
        <v>1</v>
      </c>
      <c r="U25" s="57">
        <f>'[1]Access-Nov'!Q25</f>
        <v>13957457.34</v>
      </c>
      <c r="V25" s="58">
        <f t="shared" si="3"/>
        <v>1</v>
      </c>
      <c r="W25" s="57">
        <f>'[1]Access-Nov'!R25</f>
        <v>13957457.34</v>
      </c>
      <c r="X25" s="58">
        <f t="shared" si="4"/>
        <v>1</v>
      </c>
    </row>
    <row r="26" spans="1:24" s="11" customFormat="1" ht="28.5" customHeight="1" x14ac:dyDescent="0.2">
      <c r="A26" s="52" t="str">
        <f>+'[1]Access-Nov'!A26</f>
        <v>12101</v>
      </c>
      <c r="B26" s="53" t="str">
        <f>+'[1]Access-Nov'!B26</f>
        <v>JUSTICA FEDERAL DE PRIMEIRO GRAU</v>
      </c>
      <c r="C26" s="52" t="str">
        <f>CONCATENATE('[1]Access-Nov'!C26,".",'[1]Access-Nov'!D26)</f>
        <v>09.272</v>
      </c>
      <c r="D26" s="52" t="str">
        <f>CONCATENATE('[1]Access-Nov'!E26,".",'[1]Access-Nov'!G26)</f>
        <v>0033.0181</v>
      </c>
      <c r="E26" s="53" t="str">
        <f>+'[1]Access-Nov'!F26</f>
        <v>PROGRAMA DE GESTAO E MANUTENCAO DO PODER JUDICIARIO</v>
      </c>
      <c r="F26" s="53" t="str">
        <f>+'[1]Access-Nov'!H26</f>
        <v>APOSENTADORIAS E PENSOES CIVIS DA UNIAO</v>
      </c>
      <c r="G26" s="52" t="str">
        <f>IF('[1]Access-Nov'!I26="1","F","S")</f>
        <v>S</v>
      </c>
      <c r="H26" s="52" t="str">
        <f>+'[1]Access-Nov'!J26</f>
        <v>1056</v>
      </c>
      <c r="I26" s="53" t="str">
        <f>+'[1]Access-Nov'!K26</f>
        <v>BENEFICIOS DO RPPS DA UNIAO</v>
      </c>
      <c r="J26" s="52" t="str">
        <f>+'[1]Access-Nov'!L26</f>
        <v>1</v>
      </c>
      <c r="K26" s="57"/>
      <c r="L26" s="57"/>
      <c r="M26" s="57"/>
      <c r="N26" s="55">
        <f t="shared" si="0"/>
        <v>0</v>
      </c>
      <c r="O26" s="57">
        <v>0</v>
      </c>
      <c r="P26" s="57">
        <f>'[1]Access-Nov'!M26</f>
        <v>298340796.80000001</v>
      </c>
      <c r="Q26" s="57">
        <f>'[1]Access-Nov'!N26-'[1]Access-Nov'!O26</f>
        <v>0</v>
      </c>
      <c r="R26" s="57">
        <f t="shared" si="1"/>
        <v>298340796.80000001</v>
      </c>
      <c r="S26" s="57">
        <f>'[1]Access-Nov'!P26</f>
        <v>298340796.80000001</v>
      </c>
      <c r="T26" s="58">
        <f t="shared" si="2"/>
        <v>1</v>
      </c>
      <c r="U26" s="57">
        <f>'[1]Access-Nov'!Q26</f>
        <v>298319437.55000001</v>
      </c>
      <c r="V26" s="58">
        <f t="shared" si="3"/>
        <v>0.99992840653967174</v>
      </c>
      <c r="W26" s="57">
        <f>'[1]Access-Nov'!R26</f>
        <v>289475099.97000003</v>
      </c>
      <c r="X26" s="58">
        <f t="shared" si="4"/>
        <v>0.97028332388632954</v>
      </c>
    </row>
    <row r="27" spans="1:24" s="11" customFormat="1" ht="28.5" customHeight="1" x14ac:dyDescent="0.2">
      <c r="A27" s="52" t="str">
        <f>+'[1]Access-Nov'!A27</f>
        <v>12101</v>
      </c>
      <c r="B27" s="53" t="str">
        <f>+'[1]Access-Nov'!B27</f>
        <v>JUSTICA FEDERAL DE PRIMEIRO GRAU</v>
      </c>
      <c r="C27" s="52" t="str">
        <f>CONCATENATE('[1]Access-Nov'!C27,".",'[1]Access-Nov'!D27)</f>
        <v>28.846</v>
      </c>
      <c r="D27" s="52" t="str">
        <f>CONCATENATE('[1]Access-Nov'!E27,".",'[1]Access-Nov'!G27)</f>
        <v>0909.00S6</v>
      </c>
      <c r="E27" s="53" t="str">
        <f>+'[1]Access-Nov'!F27</f>
        <v>OPERACOES ESPECIAIS: OUTROS ENCARGOS ESPECIAIS</v>
      </c>
      <c r="F27" s="53" t="str">
        <f>+'[1]Access-Nov'!H27</f>
        <v>BENEFICIO ESPECIAL - LEI N. 12.618, DE 2012</v>
      </c>
      <c r="G27" s="52" t="str">
        <f>IF('[1]Access-Nov'!I27="1","F","S")</f>
        <v>F</v>
      </c>
      <c r="H27" s="52" t="str">
        <f>+'[1]Access-Nov'!J27</f>
        <v>1000</v>
      </c>
      <c r="I27" s="53" t="str">
        <f>+'[1]Access-Nov'!K27</f>
        <v>RECURSOS LIVRES DA UNIAO</v>
      </c>
      <c r="J27" s="52" t="str">
        <f>+'[1]Access-Nov'!L27</f>
        <v>1</v>
      </c>
      <c r="K27" s="57"/>
      <c r="L27" s="57"/>
      <c r="M27" s="57"/>
      <c r="N27" s="55">
        <f t="shared" si="0"/>
        <v>0</v>
      </c>
      <c r="O27" s="57">
        <v>0</v>
      </c>
      <c r="P27" s="57">
        <f>'[1]Access-Nov'!M27</f>
        <v>1882457.33</v>
      </c>
      <c r="Q27" s="57">
        <f>'[1]Access-Nov'!N27-'[1]Access-Nov'!O27</f>
        <v>0</v>
      </c>
      <c r="R27" s="57">
        <f t="shared" si="1"/>
        <v>1882457.33</v>
      </c>
      <c r="S27" s="57">
        <f>'[1]Access-Nov'!P27</f>
        <v>1882457.33</v>
      </c>
      <c r="T27" s="58">
        <f t="shared" si="2"/>
        <v>1</v>
      </c>
      <c r="U27" s="57">
        <f>'[1]Access-Nov'!Q27</f>
        <v>1882457.33</v>
      </c>
      <c r="V27" s="58">
        <f t="shared" si="3"/>
        <v>1</v>
      </c>
      <c r="W27" s="57">
        <f>'[1]Access-Nov'!R27</f>
        <v>1882457.33</v>
      </c>
      <c r="X27" s="58">
        <f t="shared" si="4"/>
        <v>1</v>
      </c>
    </row>
    <row r="28" spans="1:24" s="11" customFormat="1" ht="28.5" customHeight="1" x14ac:dyDescent="0.2">
      <c r="A28" s="52" t="str">
        <f>+'[1]Access-Nov'!A28</f>
        <v>12102</v>
      </c>
      <c r="B28" s="53" t="str">
        <f>+'[1]Access-Nov'!B28</f>
        <v>TRIBUNAL REGIONAL FEDERAL DA 1A. REGIAO</v>
      </c>
      <c r="C28" s="52" t="str">
        <f>CONCATENATE('[1]Access-Nov'!C28,".",'[1]Access-Nov'!D28)</f>
        <v>02.061</v>
      </c>
      <c r="D28" s="52" t="str">
        <f>CONCATENATE('[1]Access-Nov'!E28,".",'[1]Access-Nov'!G28)</f>
        <v>0033.4257</v>
      </c>
      <c r="E28" s="53" t="str">
        <f>+'[1]Access-Nov'!F28</f>
        <v>PROGRAMA DE GESTAO E MANUTENCAO DO PODER JUDICIARIO</v>
      </c>
      <c r="F28" s="53" t="str">
        <f>+'[1]Access-Nov'!H28</f>
        <v>JULGAMENTO DE CAUSAS NA JUSTICA FEDERAL</v>
      </c>
      <c r="G28" s="52" t="str">
        <f>IF('[1]Access-Nov'!I28="1","F","S")</f>
        <v>F</v>
      </c>
      <c r="H28" s="52" t="str">
        <f>+'[1]Access-Nov'!J28</f>
        <v>1000</v>
      </c>
      <c r="I28" s="53" t="str">
        <f>+'[1]Access-Nov'!K28</f>
        <v>RECURSOS LIVRES DA UNIAO</v>
      </c>
      <c r="J28" s="52" t="str">
        <f>+'[1]Access-Nov'!L28</f>
        <v>3</v>
      </c>
      <c r="K28" s="57"/>
      <c r="L28" s="57"/>
      <c r="M28" s="57"/>
      <c r="N28" s="55">
        <f t="shared" si="0"/>
        <v>0</v>
      </c>
      <c r="O28" s="57">
        <v>0</v>
      </c>
      <c r="P28" s="57">
        <f>'[1]Access-Nov'!M28</f>
        <v>12022.2</v>
      </c>
      <c r="Q28" s="57">
        <f>'[1]Access-Nov'!N28-'[1]Access-Nov'!O28</f>
        <v>0</v>
      </c>
      <c r="R28" s="57">
        <f t="shared" si="1"/>
        <v>12022.2</v>
      </c>
      <c r="S28" s="57">
        <f>'[1]Access-Nov'!P28</f>
        <v>6093.72</v>
      </c>
      <c r="T28" s="58">
        <f t="shared" si="2"/>
        <v>0.50687228627039971</v>
      </c>
      <c r="U28" s="57">
        <f>'[1]Access-Nov'!Q28</f>
        <v>6093.72</v>
      </c>
      <c r="V28" s="58">
        <f t="shared" si="3"/>
        <v>0.50687228627039971</v>
      </c>
      <c r="W28" s="57">
        <f>'[1]Access-Nov'!R28</f>
        <v>4365.8100000000004</v>
      </c>
      <c r="X28" s="58">
        <f t="shared" si="4"/>
        <v>0.36314568049109147</v>
      </c>
    </row>
    <row r="29" spans="1:24" s="11" customFormat="1" ht="28.5" customHeight="1" x14ac:dyDescent="0.2">
      <c r="A29" s="52" t="str">
        <f>+'[1]Access-Nov'!A29</f>
        <v>12104</v>
      </c>
      <c r="B29" s="53" t="str">
        <f>+'[1]Access-Nov'!B29</f>
        <v>TRIBUNAL REGIONAL FEDERAL DA 3A. REGIAO</v>
      </c>
      <c r="C29" s="52" t="str">
        <f>CONCATENATE('[1]Access-Nov'!C29,".",'[1]Access-Nov'!D29)</f>
        <v>02.061</v>
      </c>
      <c r="D29" s="52" t="str">
        <f>CONCATENATE('[1]Access-Nov'!E29,".",'[1]Access-Nov'!G29)</f>
        <v>0033.4257</v>
      </c>
      <c r="E29" s="53" t="str">
        <f>+'[1]Access-Nov'!F29</f>
        <v>PROGRAMA DE GESTAO E MANUTENCAO DO PODER JUDICIARIO</v>
      </c>
      <c r="F29" s="53" t="str">
        <f>+'[1]Access-Nov'!H29</f>
        <v>JULGAMENTO DE CAUSAS NA JUSTICA FEDERAL</v>
      </c>
      <c r="G29" s="52" t="str">
        <f>IF('[1]Access-Nov'!I29="1","F","S")</f>
        <v>F</v>
      </c>
      <c r="H29" s="52" t="str">
        <f>+'[1]Access-Nov'!J29</f>
        <v>1000</v>
      </c>
      <c r="I29" s="53" t="str">
        <f>+'[1]Access-Nov'!K29</f>
        <v>RECURSOS LIVRES DA UNIAO</v>
      </c>
      <c r="J29" s="52" t="str">
        <f>+'[1]Access-Nov'!L29</f>
        <v>3</v>
      </c>
      <c r="K29" s="57"/>
      <c r="L29" s="57"/>
      <c r="M29" s="57"/>
      <c r="N29" s="55">
        <f t="shared" si="0"/>
        <v>0</v>
      </c>
      <c r="O29" s="57">
        <v>0</v>
      </c>
      <c r="P29" s="57">
        <f>'[1]Access-Nov'!M29</f>
        <v>561989</v>
      </c>
      <c r="Q29" s="57">
        <f>'[1]Access-Nov'!N29-'[1]Access-Nov'!O29</f>
        <v>0</v>
      </c>
      <c r="R29" s="57">
        <f t="shared" si="1"/>
        <v>561989</v>
      </c>
      <c r="S29" s="57">
        <f>'[1]Access-Nov'!P29</f>
        <v>561989</v>
      </c>
      <c r="T29" s="58">
        <f t="shared" si="2"/>
        <v>1</v>
      </c>
      <c r="U29" s="57">
        <f>'[1]Access-Nov'!Q29</f>
        <v>489008.61</v>
      </c>
      <c r="V29" s="58">
        <f t="shared" si="3"/>
        <v>0.87013911304313785</v>
      </c>
      <c r="W29" s="57">
        <f>'[1]Access-Nov'!R29</f>
        <v>489008.61</v>
      </c>
      <c r="X29" s="58">
        <f t="shared" si="4"/>
        <v>0.87013911304313785</v>
      </c>
    </row>
    <row r="30" spans="1:24" s="11" customFormat="1" ht="28.5" customHeight="1" x14ac:dyDescent="0.2">
      <c r="A30" s="52" t="str">
        <f>+'[1]Access-Nov'!A30</f>
        <v>14102</v>
      </c>
      <c r="B30" s="53" t="str">
        <f>+'[1]Access-Nov'!B30</f>
        <v>TRIBUNAL REGIONAL ELEITORAL DO ACRE</v>
      </c>
      <c r="C30" s="52" t="str">
        <f>CONCATENATE('[1]Access-Nov'!C30,".",'[1]Access-Nov'!D30)</f>
        <v>02.122</v>
      </c>
      <c r="D30" s="52" t="str">
        <f>CONCATENATE('[1]Access-Nov'!E30,".",'[1]Access-Nov'!G30)</f>
        <v>0033.20GP</v>
      </c>
      <c r="E30" s="53" t="str">
        <f>+'[1]Access-Nov'!F30</f>
        <v>PROGRAMA DE GESTAO E MANUTENCAO DO PODER JUDICIARIO</v>
      </c>
      <c r="F30" s="53" t="str">
        <f>+'[1]Access-Nov'!H30</f>
        <v>JULGAMENTO DE CAUSAS E GESTAO ADMINISTRATIVA NA JUSTICA ELEI</v>
      </c>
      <c r="G30" s="52" t="str">
        <f>IF('[1]Access-Nov'!I30="1","F","S")</f>
        <v>F</v>
      </c>
      <c r="H30" s="52" t="str">
        <f>+'[1]Access-Nov'!J30</f>
        <v>1000</v>
      </c>
      <c r="I30" s="53" t="str">
        <f>+'[1]Access-Nov'!K30</f>
        <v>RECURSOS LIVRES DA UNIAO</v>
      </c>
      <c r="J30" s="52" t="str">
        <f>+'[1]Access-Nov'!L30</f>
        <v>3</v>
      </c>
      <c r="K30" s="57"/>
      <c r="L30" s="57"/>
      <c r="M30" s="57"/>
      <c r="N30" s="55">
        <f t="shared" si="0"/>
        <v>0</v>
      </c>
      <c r="O30" s="57">
        <v>0</v>
      </c>
      <c r="P30" s="57">
        <f>'[1]Access-Nov'!M30</f>
        <v>0</v>
      </c>
      <c r="Q30" s="57">
        <f>'[1]Access-Nov'!N30-'[1]Access-Nov'!O30</f>
        <v>10724.6</v>
      </c>
      <c r="R30" s="57">
        <f t="shared" si="1"/>
        <v>10724.6</v>
      </c>
      <c r="S30" s="57">
        <f>'[1]Access-Nov'!P30</f>
        <v>10724.6</v>
      </c>
      <c r="T30" s="58">
        <f t="shared" si="2"/>
        <v>1</v>
      </c>
      <c r="U30" s="57">
        <f>'[1]Access-Nov'!Q30</f>
        <v>10724.6</v>
      </c>
      <c r="V30" s="58">
        <f t="shared" si="3"/>
        <v>1</v>
      </c>
      <c r="W30" s="57">
        <f>'[1]Access-Nov'!R30</f>
        <v>10724.6</v>
      </c>
      <c r="X30" s="58">
        <f t="shared" si="4"/>
        <v>1</v>
      </c>
    </row>
    <row r="31" spans="1:24" s="11" customFormat="1" ht="28.5" customHeight="1" x14ac:dyDescent="0.2">
      <c r="A31" s="52" t="str">
        <f>+'[1]Access-Nov'!A31</f>
        <v>14123</v>
      </c>
      <c r="B31" s="53" t="str">
        <f>+'[1]Access-Nov'!B31</f>
        <v>TRIBUNAL REGIONAL ELEITORAL DE SANTA CATARINA</v>
      </c>
      <c r="C31" s="52" t="str">
        <f>CONCATENATE('[1]Access-Nov'!C31,".",'[1]Access-Nov'!D31)</f>
        <v>02.122</v>
      </c>
      <c r="D31" s="52" t="str">
        <f>CONCATENATE('[1]Access-Nov'!E31,".",'[1]Access-Nov'!G31)</f>
        <v>0033.20GP</v>
      </c>
      <c r="E31" s="53" t="str">
        <f>+'[1]Access-Nov'!F31</f>
        <v>PROGRAMA DE GESTAO E MANUTENCAO DO PODER JUDICIARIO</v>
      </c>
      <c r="F31" s="53" t="str">
        <f>+'[1]Access-Nov'!H31</f>
        <v>JULGAMENTO DE CAUSAS E GESTAO ADMINISTRATIVA NA JUSTICA ELEI</v>
      </c>
      <c r="G31" s="52" t="str">
        <f>IF('[1]Access-Nov'!I31="1","F","S")</f>
        <v>F</v>
      </c>
      <c r="H31" s="52" t="str">
        <f>+'[1]Access-Nov'!J31</f>
        <v>1000</v>
      </c>
      <c r="I31" s="53" t="str">
        <f>+'[1]Access-Nov'!K31</f>
        <v>RECURSOS LIVRES DA UNIAO</v>
      </c>
      <c r="J31" s="52" t="str">
        <f>+'[1]Access-Nov'!L31</f>
        <v>3</v>
      </c>
      <c r="K31" s="57"/>
      <c r="L31" s="57"/>
      <c r="M31" s="57"/>
      <c r="N31" s="55">
        <f t="shared" si="0"/>
        <v>0</v>
      </c>
      <c r="O31" s="57">
        <v>0</v>
      </c>
      <c r="P31" s="57">
        <f>'[1]Access-Nov'!M31</f>
        <v>0</v>
      </c>
      <c r="Q31" s="57">
        <f>'[1]Access-Nov'!N31-'[1]Access-Nov'!O31</f>
        <v>10118.6</v>
      </c>
      <c r="R31" s="57">
        <f t="shared" si="1"/>
        <v>10118.6</v>
      </c>
      <c r="S31" s="57">
        <f>'[1]Access-Nov'!P31</f>
        <v>10118.6</v>
      </c>
      <c r="T31" s="58">
        <f t="shared" si="2"/>
        <v>1</v>
      </c>
      <c r="U31" s="57">
        <f>'[1]Access-Nov'!Q31</f>
        <v>10118.6</v>
      </c>
      <c r="V31" s="58">
        <f t="shared" si="3"/>
        <v>1</v>
      </c>
      <c r="W31" s="57">
        <f>'[1]Access-Nov'!R31</f>
        <v>10118.6</v>
      </c>
      <c r="X31" s="58">
        <f t="shared" si="4"/>
        <v>1</v>
      </c>
    </row>
    <row r="32" spans="1:24" s="11" customFormat="1" ht="28.5" customHeight="1" x14ac:dyDescent="0.2">
      <c r="A32" s="52" t="str">
        <f>+'[1]Access-Nov'!A32</f>
        <v>33201</v>
      </c>
      <c r="B32" s="53" t="str">
        <f>+'[1]Access-Nov'!B32</f>
        <v>INSTITUTO NACIONAL DO SEGURO SOCIAL</v>
      </c>
      <c r="C32" s="52" t="str">
        <f>CONCATENATE('[1]Access-Nov'!C32,".",'[1]Access-Nov'!D32)</f>
        <v>28.846</v>
      </c>
      <c r="D32" s="52" t="str">
        <f>CONCATENATE('[1]Access-Nov'!E32,".",'[1]Access-Nov'!G32)</f>
        <v>0901.00SA</v>
      </c>
      <c r="E32" s="53" t="str">
        <f>+'[1]Access-Nov'!F32</f>
        <v>OPERACOES ESPECIAIS: CUMPRIMENTO DE SENTENCAS JUDICIAIS</v>
      </c>
      <c r="F32" s="53" t="str">
        <f>+'[1]Access-Nov'!H32</f>
        <v>PAGAMENTO DE HONORARIOS PERICIAIS NAS ACOES EM QUE O INSS FI</v>
      </c>
      <c r="G32" s="52" t="str">
        <f>IF('[1]Access-Nov'!I32="1","F","S")</f>
        <v>S</v>
      </c>
      <c r="H32" s="52" t="str">
        <f>+'[1]Access-Nov'!J32</f>
        <v>1000</v>
      </c>
      <c r="I32" s="53" t="str">
        <f>+'[1]Access-Nov'!K32</f>
        <v>RECURSOS LIVRES DA UNIAO</v>
      </c>
      <c r="J32" s="52" t="str">
        <f>+'[1]Access-Nov'!L32</f>
        <v>3</v>
      </c>
      <c r="K32" s="57"/>
      <c r="L32" s="57"/>
      <c r="M32" s="57"/>
      <c r="N32" s="55">
        <f t="shared" si="0"/>
        <v>0</v>
      </c>
      <c r="O32" s="57">
        <v>0</v>
      </c>
      <c r="P32" s="57">
        <f>'[1]Access-Nov'!M32</f>
        <v>52700564</v>
      </c>
      <c r="Q32" s="57">
        <f>'[1]Access-Nov'!N32-'[1]Access-Nov'!O32</f>
        <v>0</v>
      </c>
      <c r="R32" s="57">
        <f t="shared" si="1"/>
        <v>52700564</v>
      </c>
      <c r="S32" s="57">
        <f>'[1]Access-Nov'!P32</f>
        <v>52642187.340000004</v>
      </c>
      <c r="T32" s="58">
        <f t="shared" si="2"/>
        <v>0.99889229534621304</v>
      </c>
      <c r="U32" s="57">
        <f>'[1]Access-Nov'!Q32</f>
        <v>52611251.850000001</v>
      </c>
      <c r="V32" s="58">
        <f t="shared" si="3"/>
        <v>0.99830529043294491</v>
      </c>
      <c r="W32" s="57">
        <f>'[1]Access-Nov'!R32</f>
        <v>50421379.590000004</v>
      </c>
      <c r="X32" s="58">
        <f t="shared" si="4"/>
        <v>0.9567521818172573</v>
      </c>
    </row>
    <row r="33" spans="1:24" s="11" customFormat="1" ht="28.5" customHeight="1" x14ac:dyDescent="0.2">
      <c r="A33" s="52" t="str">
        <f>+'[1]Access-Nov'!A33</f>
        <v>34101</v>
      </c>
      <c r="B33" s="53" t="str">
        <f>+'[1]Access-Nov'!B33</f>
        <v>MINISTERIO PUBLICO FEDERAL</v>
      </c>
      <c r="C33" s="52" t="str">
        <f>CONCATENATE('[1]Access-Nov'!C33,".",'[1]Access-Nov'!D33)</f>
        <v>03.062</v>
      </c>
      <c r="D33" s="52" t="str">
        <f>CONCATENATE('[1]Access-Nov'!E33,".",'[1]Access-Nov'!G33)</f>
        <v>0031.4264</v>
      </c>
      <c r="E33" s="53" t="str">
        <f>+'[1]Access-Nov'!F33</f>
        <v>PROGRAMA DE GESTAO E MANUTENCAO DO MINISTERIO PUBLICO</v>
      </c>
      <c r="F33" s="53" t="str">
        <f>+'[1]Access-Nov'!H33</f>
        <v>DEFESA DO INTERESSE PUBLICO NO PROCESSO JUDICIARIO - MINISTE</v>
      </c>
      <c r="G33" s="52" t="str">
        <f>IF('[1]Access-Nov'!I33="1","F","S")</f>
        <v>F</v>
      </c>
      <c r="H33" s="52" t="str">
        <f>+'[1]Access-Nov'!J33</f>
        <v>1000</v>
      </c>
      <c r="I33" s="53" t="str">
        <f>+'[1]Access-Nov'!K33</f>
        <v>RECURSOS LIVRES DA UNIAO</v>
      </c>
      <c r="J33" s="52" t="str">
        <f>+'[1]Access-Nov'!L33</f>
        <v>3</v>
      </c>
      <c r="K33" s="57"/>
      <c r="L33" s="57"/>
      <c r="M33" s="57"/>
      <c r="N33" s="55">
        <f t="shared" si="0"/>
        <v>0</v>
      </c>
      <c r="O33" s="57">
        <v>0</v>
      </c>
      <c r="P33" s="57">
        <f>'[1]Access-Nov'!M33</f>
        <v>0</v>
      </c>
      <c r="Q33" s="57">
        <f>'[1]Access-Nov'!N33-'[1]Access-Nov'!O33</f>
        <v>55074.26</v>
      </c>
      <c r="R33" s="57">
        <f t="shared" si="1"/>
        <v>55074.26</v>
      </c>
      <c r="S33" s="57">
        <f>'[1]Access-Nov'!P33</f>
        <v>54800.11</v>
      </c>
      <c r="T33" s="58">
        <f t="shared" si="2"/>
        <v>0.9950221755135702</v>
      </c>
      <c r="U33" s="57">
        <f>'[1]Access-Nov'!Q33</f>
        <v>54786.38</v>
      </c>
      <c r="V33" s="58">
        <f t="shared" si="3"/>
        <v>0.99477287574994189</v>
      </c>
      <c r="W33" s="57">
        <f>'[1]Access-Nov'!R33</f>
        <v>54563.24</v>
      </c>
      <c r="X33" s="58">
        <f t="shared" si="4"/>
        <v>0.99072125526516375</v>
      </c>
    </row>
    <row r="34" spans="1:24" s="11" customFormat="1" ht="28.5" customHeight="1" x14ac:dyDescent="0.2">
      <c r="A34" s="52" t="str">
        <f>+'[1]Access-Nov'!A34</f>
        <v>63101</v>
      </c>
      <c r="B34" s="53" t="str">
        <f>+'[1]Access-Nov'!B34</f>
        <v>ADVOCACIA-GERAL DA UNIAO - AGU</v>
      </c>
      <c r="C34" s="52" t="str">
        <f>CONCATENATE('[1]Access-Nov'!C34,".",'[1]Access-Nov'!D34)</f>
        <v>03.092</v>
      </c>
      <c r="D34" s="52" t="str">
        <f>CONCATENATE('[1]Access-Nov'!E34,".",'[1]Access-Nov'!G34)</f>
        <v>4105.2674</v>
      </c>
      <c r="E34" s="53" t="str">
        <f>+'[1]Access-Nov'!F34</f>
        <v>DEFESA DA DEMOCRACIA E SEGURANCA JURIDICA PARA INOVACAOEM PO</v>
      </c>
      <c r="F34" s="53" t="str">
        <f>+'[1]Access-Nov'!H34</f>
        <v>REPRESENTACAO JUDICIAL E EXTRAJUDICIAL DA UNIAO E SUAS AUTAR</v>
      </c>
      <c r="G34" s="52" t="str">
        <f>IF('[1]Access-Nov'!I34="1","F","S")</f>
        <v>F</v>
      </c>
      <c r="H34" s="52" t="str">
        <f>+'[1]Access-Nov'!J34</f>
        <v>1000</v>
      </c>
      <c r="I34" s="53" t="str">
        <f>+'[1]Access-Nov'!K34</f>
        <v>RECURSOS LIVRES DA UNIAO</v>
      </c>
      <c r="J34" s="52" t="str">
        <f>+'[1]Access-Nov'!L34</f>
        <v>3</v>
      </c>
      <c r="K34" s="57"/>
      <c r="L34" s="57"/>
      <c r="M34" s="57"/>
      <c r="N34" s="55">
        <f t="shared" si="0"/>
        <v>0</v>
      </c>
      <c r="O34" s="57">
        <v>0</v>
      </c>
      <c r="P34" s="57">
        <f>'[1]Access-Nov'!M34</f>
        <v>0</v>
      </c>
      <c r="Q34" s="57">
        <f>'[1]Access-Nov'!N34-'[1]Access-Nov'!O34</f>
        <v>88628.3</v>
      </c>
      <c r="R34" s="57">
        <f t="shared" si="1"/>
        <v>88628.3</v>
      </c>
      <c r="S34" s="57">
        <f>'[1]Access-Nov'!P34</f>
        <v>88628.3</v>
      </c>
      <c r="T34" s="58">
        <f t="shared" si="2"/>
        <v>1</v>
      </c>
      <c r="U34" s="57">
        <f>'[1]Access-Nov'!Q34</f>
        <v>88628.3</v>
      </c>
      <c r="V34" s="58">
        <f t="shared" si="3"/>
        <v>1</v>
      </c>
      <c r="W34" s="57">
        <f>'[1]Access-Nov'!R34</f>
        <v>88628.3</v>
      </c>
      <c r="X34" s="58">
        <f t="shared" si="4"/>
        <v>1</v>
      </c>
    </row>
    <row r="35" spans="1:24" s="11" customFormat="1" ht="28.5" customHeight="1" thickBot="1" x14ac:dyDescent="0.25">
      <c r="A35" s="52" t="str">
        <f>+'[1]Access-Nov'!A35</f>
        <v>63101</v>
      </c>
      <c r="B35" s="53" t="str">
        <f>+'[1]Access-Nov'!B35</f>
        <v>ADVOCACIA-GERAL DA UNIAO - AGU</v>
      </c>
      <c r="C35" s="52" t="str">
        <f>CONCATENATE('[1]Access-Nov'!C35,".",'[1]Access-Nov'!D35)</f>
        <v>03.092</v>
      </c>
      <c r="D35" s="52" t="str">
        <f>CONCATENATE('[1]Access-Nov'!E35,".",'[1]Access-Nov'!G35)</f>
        <v>4105.2674</v>
      </c>
      <c r="E35" s="53" t="str">
        <f>+'[1]Access-Nov'!F35</f>
        <v>DEFESA DA DEMOCRACIA E SEGURANCA JURIDICA PARA INOVACAOEM PO</v>
      </c>
      <c r="F35" s="53" t="str">
        <f>+'[1]Access-Nov'!H35</f>
        <v>REPRESENTACAO JUDICIAL E EXTRAJUDICIAL DA UNIAO E SUAS AUTAR</v>
      </c>
      <c r="G35" s="52" t="str">
        <f>IF('[1]Access-Nov'!I35="1","F","S")</f>
        <v>F</v>
      </c>
      <c r="H35" s="52" t="str">
        <f>+'[1]Access-Nov'!J35</f>
        <v>3000</v>
      </c>
      <c r="I35" s="53" t="str">
        <f>+'[1]Access-Nov'!K35</f>
        <v>RECURSOS LIVRES DA UNIAO</v>
      </c>
      <c r="J35" s="52" t="str">
        <f>+'[1]Access-Nov'!L35</f>
        <v>3</v>
      </c>
      <c r="K35" s="57"/>
      <c r="L35" s="57"/>
      <c r="M35" s="57"/>
      <c r="N35" s="55">
        <f t="shared" si="0"/>
        <v>0</v>
      </c>
      <c r="O35" s="57">
        <v>0</v>
      </c>
      <c r="P35" s="57">
        <f>'[1]Access-Nov'!M35</f>
        <v>0</v>
      </c>
      <c r="Q35" s="57">
        <f>'[1]Access-Nov'!N35-'[1]Access-Nov'!O35</f>
        <v>62343.83</v>
      </c>
      <c r="R35" s="57">
        <f t="shared" si="1"/>
        <v>62343.83</v>
      </c>
      <c r="S35" s="57">
        <f>'[1]Access-Nov'!P35</f>
        <v>62343.83</v>
      </c>
      <c r="T35" s="58">
        <f t="shared" si="2"/>
        <v>1</v>
      </c>
      <c r="U35" s="57">
        <f>'[1]Access-Nov'!Q35</f>
        <v>53011.99</v>
      </c>
      <c r="V35" s="58">
        <f t="shared" si="3"/>
        <v>0.85031654295220549</v>
      </c>
      <c r="W35" s="57">
        <f>'[1]Access-Nov'!R35</f>
        <v>51450.18</v>
      </c>
      <c r="X35" s="58">
        <f t="shared" si="4"/>
        <v>0.82526498612613308</v>
      </c>
    </row>
    <row r="36" spans="1:24" s="11" customFormat="1" ht="28.5" customHeight="1" thickBot="1" x14ac:dyDescent="0.25">
      <c r="A36" s="19" t="s">
        <v>48</v>
      </c>
      <c r="B36" s="59"/>
      <c r="C36" s="59"/>
      <c r="D36" s="59"/>
      <c r="E36" s="59"/>
      <c r="F36" s="59"/>
      <c r="G36" s="59"/>
      <c r="H36" s="59"/>
      <c r="I36" s="59"/>
      <c r="J36" s="20"/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1">
        <f>SUM(P10:P35)</f>
        <v>2218037974.8499994</v>
      </c>
      <c r="Q36" s="61">
        <f>SUM(Q10:Q35)</f>
        <v>-317657.54000000004</v>
      </c>
      <c r="R36" s="61">
        <f>SUM(R10:R35)</f>
        <v>2217720317.3099995</v>
      </c>
      <c r="S36" s="61">
        <f>SUM(S10:S35)</f>
        <v>2193928922.6399999</v>
      </c>
      <c r="T36" s="62">
        <f t="shared" si="2"/>
        <v>0.98927213928451652</v>
      </c>
      <c r="U36" s="61">
        <f>SUM(U10:U35)</f>
        <v>2091419422.8399997</v>
      </c>
      <c r="V36" s="62">
        <f t="shared" si="3"/>
        <v>0.94304922334697394</v>
      </c>
      <c r="W36" s="61">
        <f>SUM(W10:W35)</f>
        <v>2028921101.3099997</v>
      </c>
      <c r="X36" s="62">
        <f t="shared" si="4"/>
        <v>0.91486788729563284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63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64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s="7" customFormat="1" ht="15.95" customHeight="1" x14ac:dyDescent="0.2">
      <c r="R39" s="65"/>
    </row>
    <row r="40" spans="1:24" ht="12.75" x14ac:dyDescent="0.2">
      <c r="N40" s="66"/>
      <c r="O40" s="11"/>
      <c r="P40" s="11"/>
      <c r="Q40" s="11"/>
      <c r="R40" s="67"/>
      <c r="S40" s="11"/>
      <c r="T40" s="11"/>
      <c r="U40" s="11"/>
      <c r="V40" s="11"/>
      <c r="W40" s="11"/>
      <c r="X40" s="7"/>
    </row>
    <row r="41" spans="1:24" ht="25.5" customHeight="1" x14ac:dyDescent="0.2">
      <c r="N41" s="68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5.5" customHeight="1" x14ac:dyDescent="0.2">
      <c r="N42" s="69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2024-12-18T18:47:32Z</dcterms:created>
  <dcterms:modified xsi:type="dcterms:W3CDTF">2024-12-18T18:51:28Z</dcterms:modified>
</cp:coreProperties>
</file>