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1 - 2025 Janeiro\Publicacao internet TRF\Anexo II\090017\"/>
    </mc:Choice>
  </mc:AlternateContent>
  <bookViews>
    <workbookView xWindow="0" yWindow="0" windowWidth="28800" windowHeight="13590"/>
  </bookViews>
  <sheets>
    <sheet name="Dez" sheetId="1" r:id="rId1"/>
  </sheets>
  <externalReferences>
    <externalReference r:id="rId2"/>
  </externalReferences>
  <definedNames>
    <definedName name="_xlnm.Print_Area" localSheetId="0">Dez!$A$1:$X$44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1" i="1" l="1"/>
  <c r="U41" i="1"/>
  <c r="S41" i="1"/>
  <c r="Q41" i="1"/>
  <c r="P41" i="1"/>
  <c r="R41" i="1" s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W42" i="1" s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42" i="1" s="1"/>
  <c r="S10" i="1"/>
  <c r="Q10" i="1"/>
  <c r="P10" i="1"/>
  <c r="P42" i="1" s="1"/>
  <c r="N10" i="1"/>
  <c r="J10" i="1"/>
  <c r="I10" i="1"/>
  <c r="H10" i="1"/>
  <c r="G10" i="1"/>
  <c r="F10" i="1"/>
  <c r="E10" i="1"/>
  <c r="D10" i="1"/>
  <c r="C10" i="1"/>
  <c r="B10" i="1"/>
  <c r="A10" i="1"/>
  <c r="R10" i="1" l="1"/>
  <c r="Q42" i="1"/>
  <c r="S42" i="1"/>
  <c r="R12" i="1"/>
  <c r="T12" i="1" s="1"/>
  <c r="R15" i="1"/>
  <c r="R18" i="1"/>
  <c r="R21" i="1"/>
  <c r="R24" i="1"/>
  <c r="T24" i="1" s="1"/>
  <c r="R27" i="1"/>
  <c r="X27" i="1" s="1"/>
  <c r="R30" i="1"/>
  <c r="X30" i="1" s="1"/>
  <c r="R33" i="1"/>
  <c r="R36" i="1"/>
  <c r="T36" i="1" s="1"/>
  <c r="R39" i="1"/>
  <c r="T11" i="1"/>
  <c r="X11" i="1"/>
  <c r="V11" i="1"/>
  <c r="X14" i="1"/>
  <c r="T14" i="1"/>
  <c r="V14" i="1"/>
  <c r="T17" i="1"/>
  <c r="X17" i="1"/>
  <c r="V17" i="1"/>
  <c r="T20" i="1"/>
  <c r="X20" i="1"/>
  <c r="V20" i="1"/>
  <c r="X23" i="1"/>
  <c r="T23" i="1"/>
  <c r="V23" i="1"/>
  <c r="T26" i="1"/>
  <c r="X26" i="1"/>
  <c r="V26" i="1"/>
  <c r="T29" i="1"/>
  <c r="X29" i="1"/>
  <c r="V29" i="1"/>
  <c r="T32" i="1"/>
  <c r="X32" i="1"/>
  <c r="V32" i="1"/>
  <c r="T35" i="1"/>
  <c r="X35" i="1"/>
  <c r="V35" i="1"/>
  <c r="T38" i="1"/>
  <c r="X38" i="1"/>
  <c r="V38" i="1"/>
  <c r="T41" i="1"/>
  <c r="X41" i="1"/>
  <c r="V41" i="1"/>
  <c r="X12" i="1"/>
  <c r="X15" i="1"/>
  <c r="V15" i="1"/>
  <c r="T15" i="1"/>
  <c r="V18" i="1"/>
  <c r="X18" i="1"/>
  <c r="T18" i="1"/>
  <c r="X21" i="1"/>
  <c r="V21" i="1"/>
  <c r="T21" i="1"/>
  <c r="X24" i="1"/>
  <c r="V24" i="1"/>
  <c r="T27" i="1"/>
  <c r="T30" i="1"/>
  <c r="X33" i="1"/>
  <c r="V33" i="1"/>
  <c r="T33" i="1"/>
  <c r="V36" i="1"/>
  <c r="X39" i="1"/>
  <c r="V39" i="1"/>
  <c r="T39" i="1"/>
  <c r="X10" i="1"/>
  <c r="V10" i="1"/>
  <c r="T10" i="1"/>
  <c r="X13" i="1"/>
  <c r="V13" i="1"/>
  <c r="T13" i="1"/>
  <c r="X16" i="1"/>
  <c r="V16" i="1"/>
  <c r="T16" i="1"/>
  <c r="X19" i="1"/>
  <c r="V19" i="1"/>
  <c r="T19" i="1"/>
  <c r="X22" i="1"/>
  <c r="V22" i="1"/>
  <c r="T22" i="1"/>
  <c r="X28" i="1"/>
  <c r="V28" i="1"/>
  <c r="T28" i="1"/>
  <c r="X31" i="1"/>
  <c r="V31" i="1"/>
  <c r="T31" i="1"/>
  <c r="X34" i="1"/>
  <c r="V34" i="1"/>
  <c r="T34" i="1"/>
  <c r="X37" i="1"/>
  <c r="V37" i="1"/>
  <c r="T37" i="1"/>
  <c r="X40" i="1"/>
  <c r="V40" i="1"/>
  <c r="T40" i="1"/>
  <c r="X25" i="1"/>
  <c r="V25" i="1"/>
  <c r="T25" i="1"/>
  <c r="X36" i="1" l="1"/>
  <c r="V12" i="1"/>
  <c r="R42" i="1"/>
  <c r="V30" i="1"/>
  <c r="V27" i="1"/>
  <c r="V42" i="1"/>
  <c r="T42" i="1"/>
  <c r="X4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<sst xmlns="http://schemas.openxmlformats.org/spreadsheetml/2006/main" count="55" uniqueCount="51">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</sst>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theme="1" tint="0.14999847407452621"/>
      <name val="Arial"/>
      <family val="2"/>
    </font>
    <font>
      <sz val="9"/>
      <color theme="1" tint="0.1499984740745262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 applyFont="1" applyAlignment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0" fontId="2" fillId="0" borderId="0" xfId="2"/>
    <xf numFmtId="0" fontId="4" fillId="0" borderId="0" xfId="2" applyFont="1" applyAlignment="1"/>
    <xf numFmtId="0" fontId="3" fillId="0" borderId="0" xfId="2" applyFont="1"/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164" fontId="5" fillId="0" borderId="14" xfId="5" applyNumberFormat="1" applyFont="1" applyFill="1" applyBorder="1" applyAlignment="1">
      <alignment horizontal="center" vertical="center" wrapText="1"/>
    </xf>
    <xf numFmtId="164" fontId="5" fillId="0" borderId="11" xfId="5" applyNumberFormat="1" applyFont="1" applyFill="1" applyBorder="1" applyAlignment="1">
      <alignment horizontal="center" vertical="center" wrapText="1"/>
    </xf>
    <xf numFmtId="166" fontId="5" fillId="0" borderId="11" xfId="6" applyNumberFormat="1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164" fontId="5" fillId="0" borderId="20" xfId="5" applyNumberFormat="1" applyFont="1" applyFill="1" applyBorder="1" applyAlignment="1">
      <alignment horizontal="center" vertical="center" wrapText="1"/>
    </xf>
    <xf numFmtId="166" fontId="5" fillId="0" borderId="19" xfId="6" applyNumberFormat="1" applyFont="1" applyFill="1" applyBorder="1" applyAlignment="1">
      <alignment horizontal="center" vertical="center" wrapText="1"/>
    </xf>
    <xf numFmtId="0" fontId="2" fillId="0" borderId="21" xfId="4" applyNumberFormat="1" applyFont="1" applyFill="1" applyBorder="1" applyAlignment="1">
      <alignment horizontal="center" vertical="center" wrapText="1"/>
    </xf>
    <xf numFmtId="0" fontId="2" fillId="0" borderId="4" xfId="4" applyNumberFormat="1" applyFont="1" applyFill="1" applyBorder="1" applyAlignment="1">
      <alignment horizontal="left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2" fillId="0" borderId="22" xfId="4" applyNumberFormat="1" applyFont="1" applyFill="1" applyBorder="1" applyAlignment="1">
      <alignment vertical="center" wrapText="1"/>
    </xf>
    <xf numFmtId="0" fontId="2" fillId="0" borderId="21" xfId="4" applyNumberFormat="1" applyFont="1" applyFill="1" applyBorder="1" applyAlignment="1">
      <alignment vertical="center" wrapText="1"/>
    </xf>
    <xf numFmtId="166" fontId="5" fillId="0" borderId="21" xfId="6" applyNumberFormat="1" applyFont="1" applyBorder="1" applyAlignment="1">
      <alignment horizontal="right" vertical="center"/>
    </xf>
    <xf numFmtId="166" fontId="5" fillId="0" borderId="4" xfId="6" applyNumberFormat="1" applyFont="1" applyBorder="1" applyAlignment="1">
      <alignment horizontal="right" vertical="center"/>
    </xf>
    <xf numFmtId="166" fontId="5" fillId="0" borderId="23" xfId="6" applyNumberFormat="1" applyFont="1" applyBorder="1" applyAlignment="1">
      <alignment horizontal="right" vertical="center"/>
    </xf>
    <xf numFmtId="166" fontId="2" fillId="0" borderId="4" xfId="6" applyNumberFormat="1" applyFont="1" applyBorder="1" applyAlignment="1">
      <alignment horizontal="right" vertical="center"/>
    </xf>
    <xf numFmtId="164" fontId="2" fillId="0" borderId="4" xfId="5" applyNumberFormat="1" applyFont="1" applyBorder="1" applyAlignment="1">
      <alignment horizontal="right" vertical="center"/>
    </xf>
    <xf numFmtId="0" fontId="2" fillId="0" borderId="24" xfId="4" applyNumberFormat="1" applyFont="1" applyFill="1" applyBorder="1" applyAlignment="1">
      <alignment horizontal="center" vertical="center" wrapText="1"/>
    </xf>
    <xf numFmtId="0" fontId="2" fillId="0" borderId="24" xfId="4" applyNumberFormat="1" applyFont="1" applyFill="1" applyBorder="1" applyAlignment="1">
      <alignment horizontal="left" vertical="center" wrapText="1"/>
    </xf>
    <xf numFmtId="0" fontId="2" fillId="0" borderId="25" xfId="4" applyNumberFormat="1" applyFont="1" applyFill="1" applyBorder="1" applyAlignment="1">
      <alignment horizontal="left" vertical="center" wrapText="1"/>
    </xf>
    <xf numFmtId="166" fontId="5" fillId="0" borderId="24" xfId="6" applyNumberFormat="1" applyFont="1" applyBorder="1" applyAlignment="1">
      <alignment horizontal="right" vertical="center"/>
    </xf>
    <xf numFmtId="166" fontId="5" fillId="0" borderId="25" xfId="6" applyNumberFormat="1" applyFont="1" applyBorder="1" applyAlignment="1">
      <alignment horizontal="right" vertical="center"/>
    </xf>
    <xf numFmtId="166" fontId="2" fillId="0" borderId="24" xfId="6" applyNumberFormat="1" applyFont="1" applyBorder="1" applyAlignment="1">
      <alignment horizontal="right" vertical="center"/>
    </xf>
    <xf numFmtId="164" fontId="2" fillId="0" borderId="24" xfId="5" applyNumberFormat="1" applyFont="1" applyBorder="1" applyAlignment="1">
      <alignment horizontal="right" vertical="center"/>
    </xf>
    <xf numFmtId="0" fontId="5" fillId="0" borderId="26" xfId="4" applyFont="1" applyFill="1" applyBorder="1" applyAlignment="1">
      <alignment horizontal="center" vertical="center" wrapText="1"/>
    </xf>
    <xf numFmtId="166" fontId="5" fillId="0" borderId="27" xfId="6" applyNumberFormat="1" applyFont="1" applyFill="1" applyBorder="1" applyAlignment="1">
      <alignment horizontal="center" vertical="center" wrapText="1"/>
    </xf>
    <xf numFmtId="166" fontId="2" fillId="0" borderId="27" xfId="6" applyNumberFormat="1" applyFont="1" applyFill="1" applyBorder="1" applyAlignment="1">
      <alignment horizontal="right" vertical="center" wrapText="1"/>
    </xf>
    <xf numFmtId="164" fontId="2" fillId="0" borderId="27" xfId="5" applyNumberFormat="1" applyFont="1" applyBorder="1" applyAlignment="1">
      <alignment horizontal="right" vertical="center"/>
    </xf>
    <xf numFmtId="166" fontId="3" fillId="0" borderId="0" xfId="2" applyNumberFormat="1" applyFont="1" applyBorder="1"/>
    <xf numFmtId="0" fontId="4" fillId="0" borderId="0" xfId="2" applyFont="1" applyBorder="1"/>
    <xf numFmtId="166" fontId="3" fillId="0" borderId="0" xfId="2" applyNumberFormat="1" applyFont="1"/>
    <xf numFmtId="0" fontId="2" fillId="0" borderId="0" xfId="2" applyFont="1" applyAlignment="1">
      <alignment horizontal="right" vertical="center"/>
    </xf>
    <xf numFmtId="4" fontId="2" fillId="0" borderId="0" xfId="2" applyNumberFormat="1" applyFont="1" applyAlignment="1">
      <alignment vertical="center"/>
    </xf>
    <xf numFmtId="4" fontId="7" fillId="0" borderId="0" xfId="2" quotePrefix="1" applyNumberFormat="1" applyFont="1" applyAlignment="1">
      <alignment vertical="center"/>
    </xf>
    <xf numFmtId="167" fontId="6" fillId="0" borderId="0" xfId="2" applyNumberFormat="1" applyFont="1" applyAlignment="1">
      <alignment vertical="center"/>
    </xf>
    <xf numFmtId="43" fontId="8" fillId="0" borderId="0" xfId="1" quotePrefix="1" applyFont="1" applyAlignment="1">
      <alignment vertical="center"/>
    </xf>
    <xf numFmtId="0" fontId="2" fillId="0" borderId="0" xfId="2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2" fillId="0" borderId="0" xfId="2" applyFont="1" applyAlignment="1">
      <alignment horizontal="right"/>
    </xf>
    <xf numFmtId="167" fontId="2" fillId="0" borderId="0" xfId="2" applyNumberFormat="1" applyFont="1"/>
    <xf numFmtId="0" fontId="3" fillId="0" borderId="0" xfId="2" applyFont="1" applyAlignment="1">
      <alignment horizontal="right"/>
    </xf>
    <xf numFmtId="0" fontId="2" fillId="0" borderId="0" xfId="2" applyAlignment="1">
      <alignment horizontal="right"/>
    </xf>
  </cellXfs>
  <cellStyles count="7">
    <cellStyle name="Normal" xfId="0" builtinId="0"/>
    <cellStyle name="Normal 12" xfId="2"/>
    <cellStyle name="Normal 2 8 3" xfId="4"/>
    <cellStyle name="Porcentagem 11 2" xfId="3"/>
    <cellStyle name="Porcentagem 2 3" xfId="5"/>
    <cellStyle name="Vírgula" xfId="1" builtinId="3"/>
    <cellStyle name="Vírgula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Out"/>
      <sheetName val="Nov"/>
      <sheetName val="Access-Out"/>
      <sheetName val="Access-Nov"/>
      <sheetName val="Dez"/>
      <sheetName val="Access-Dez"/>
      <sheetName val="Set"/>
      <sheetName val="Access-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N10">
            <v>14152.5</v>
          </cell>
          <cell r="P10">
            <v>14152.5</v>
          </cell>
          <cell r="Q10">
            <v>5962.5</v>
          </cell>
          <cell r="R10">
            <v>5962.5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6346707</v>
          </cell>
          <cell r="P11">
            <v>6316727.8099999996</v>
          </cell>
          <cell r="Q11">
            <v>5736758.9500000002</v>
          </cell>
          <cell r="R11">
            <v>5518144.4800000004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4</v>
          </cell>
          <cell r="M12">
            <v>22389868</v>
          </cell>
          <cell r="P12">
            <v>22269516.539999999</v>
          </cell>
          <cell r="Q12">
            <v>19482193.16</v>
          </cell>
          <cell r="R12">
            <v>18813070.23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131598500.09999999</v>
          </cell>
          <cell r="O13">
            <v>730173.21</v>
          </cell>
          <cell r="P13">
            <v>130314257.47</v>
          </cell>
          <cell r="Q13">
            <v>124741859.48999999</v>
          </cell>
          <cell r="R13">
            <v>122592695.12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1027</v>
          </cell>
          <cell r="K14" t="str">
            <v>SERV.AFETOS AS ATIVID.ESPECIFICAS DA JUSTICA</v>
          </cell>
          <cell r="L14" t="str">
            <v>3</v>
          </cell>
          <cell r="M14">
            <v>11845279</v>
          </cell>
          <cell r="P14">
            <v>11835228.529999999</v>
          </cell>
          <cell r="Q14">
            <v>11751605.25</v>
          </cell>
          <cell r="R14">
            <v>11638306.6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061</v>
          </cell>
          <cell r="E15" t="str">
            <v>0033</v>
          </cell>
          <cell r="F15" t="str">
            <v>PROGRAMA DE GESTAO E MANUTENCAO DO PODER JUDICIARIO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3000</v>
          </cell>
          <cell r="K15" t="str">
            <v>RECURSOS LIVRES DA UNIAO</v>
          </cell>
          <cell r="L15" t="str">
            <v>4</v>
          </cell>
          <cell r="M15">
            <v>6551043.7999999998</v>
          </cell>
          <cell r="P15">
            <v>6551043.7999999998</v>
          </cell>
          <cell r="Q15">
            <v>6551043.7999999998</v>
          </cell>
          <cell r="R15">
            <v>6167807.7999999998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061</v>
          </cell>
          <cell r="E16" t="str">
            <v>0033</v>
          </cell>
          <cell r="F16" t="str">
            <v>PROGRAMA DE GESTAO E MANUTENCAO DO PODER JUDICIARIO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3000</v>
          </cell>
          <cell r="K16" t="str">
            <v>RECURSOS LIVRES DA UNIAO</v>
          </cell>
          <cell r="L16" t="str">
            <v>3</v>
          </cell>
          <cell r="M16">
            <v>24933195.489999998</v>
          </cell>
          <cell r="P16">
            <v>24933195.489999998</v>
          </cell>
          <cell r="Q16">
            <v>15563132.84</v>
          </cell>
          <cell r="R16">
            <v>13844650.33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166W</v>
          </cell>
          <cell r="H17" t="str">
            <v>AQUISICAO DE IMOVEL PARA ESTACIONAMENTO DA JUSTICA FEDERAL E</v>
          </cell>
          <cell r="I17" t="str">
            <v>1</v>
          </cell>
          <cell r="J17" t="str">
            <v>1027</v>
          </cell>
          <cell r="K17" t="str">
            <v>SERV.AFETOS AS ATIVID.ESPECIFICAS DA JUSTICA</v>
          </cell>
          <cell r="L17" t="str">
            <v>5</v>
          </cell>
          <cell r="M17">
            <v>710000</v>
          </cell>
          <cell r="P17">
            <v>710000</v>
          </cell>
          <cell r="Q17">
            <v>710000</v>
          </cell>
          <cell r="R17">
            <v>710000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166X</v>
          </cell>
          <cell r="H18" t="str">
            <v>AQUISICAO DE EDIFICIO-SEDE DA JUSTICA FEDERAL EM ITAPEVA - S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5</v>
          </cell>
          <cell r="M18">
            <v>8500000</v>
          </cell>
          <cell r="P18">
            <v>8500000</v>
          </cell>
          <cell r="Q18">
            <v>8500000</v>
          </cell>
          <cell r="R18">
            <v>8002750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166Y</v>
          </cell>
          <cell r="H19" t="str">
            <v>AQUISICAO DE EDIFICIO-SEDE DA JUSTICA FEDERAL EM OSASCO - SP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5</v>
          </cell>
          <cell r="M19">
            <v>13750000</v>
          </cell>
          <cell r="P19">
            <v>13750000</v>
          </cell>
          <cell r="Q19">
            <v>13750000</v>
          </cell>
          <cell r="R19">
            <v>12945625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20TP</v>
          </cell>
          <cell r="H20" t="str">
            <v>ATIVOS CIVIS DA UNIAO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1280699272.22</v>
          </cell>
          <cell r="P20">
            <v>1280699272.22</v>
          </cell>
          <cell r="Q20">
            <v>1278855963.6800001</v>
          </cell>
          <cell r="R20">
            <v>1258905217.1700001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20TP</v>
          </cell>
          <cell r="H21" t="str">
            <v>ATIVOS CIVIS DA UNIAO</v>
          </cell>
          <cell r="I21" t="str">
            <v>1</v>
          </cell>
          <cell r="J21" t="str">
            <v>3000</v>
          </cell>
          <cell r="K21" t="str">
            <v>RECURSOS LIVRES DA UNIAO</v>
          </cell>
          <cell r="L21" t="str">
            <v>1</v>
          </cell>
          <cell r="M21">
            <v>52000000</v>
          </cell>
          <cell r="P21">
            <v>52000000</v>
          </cell>
          <cell r="Q21">
            <v>52000000</v>
          </cell>
          <cell r="R21">
            <v>52000000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216H</v>
          </cell>
          <cell r="H22" t="str">
            <v>AJUDA DE CUSTO PARA MORADIA OU AUXILIO-MORADIA A AGENTES PUB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100712</v>
          </cell>
          <cell r="P22">
            <v>100712</v>
          </cell>
          <cell r="Q22">
            <v>91879.57</v>
          </cell>
          <cell r="R22">
            <v>91879.57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219Z</v>
          </cell>
          <cell r="H23" t="str">
            <v>CONSERVACAO E RECUPERACAO DE ATIVOS DE INFRAESTRUTURA DA UNI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4</v>
          </cell>
          <cell r="M23">
            <v>16216904</v>
          </cell>
          <cell r="P23">
            <v>14857778.52</v>
          </cell>
          <cell r="Q23">
            <v>1176943.52</v>
          </cell>
          <cell r="R23">
            <v>1158754.03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331</v>
          </cell>
          <cell r="E24" t="str">
            <v>0033</v>
          </cell>
          <cell r="F24" t="str">
            <v>PROGRAMA DE GESTAO E MANUTENCAO DO PODER JUDICIARIO</v>
          </cell>
          <cell r="G24" t="str">
            <v>2004</v>
          </cell>
          <cell r="H24" t="str">
            <v>ASSISTENCIA MEDICA E ODONTOLOGICA AOS SERVIDORES CIVIS, EMPR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4</v>
          </cell>
          <cell r="M24">
            <v>3000</v>
          </cell>
          <cell r="P24">
            <v>516.35</v>
          </cell>
          <cell r="Q24">
            <v>516.35</v>
          </cell>
          <cell r="R24">
            <v>516.35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331</v>
          </cell>
          <cell r="E25" t="str">
            <v>0033</v>
          </cell>
          <cell r="F25" t="str">
            <v>PROGRAMA DE GESTAO E MANUTENCAO DO PODER JUDICIARIO</v>
          </cell>
          <cell r="G25" t="str">
            <v>2004</v>
          </cell>
          <cell r="H25" t="str">
            <v>ASSISTENCIA MEDICA E ODONTOLOGICA AOS SERVIDORES CIVIS, EMPR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M25">
            <v>97425095.599999994</v>
          </cell>
          <cell r="P25">
            <v>97401979.090000004</v>
          </cell>
          <cell r="Q25">
            <v>82525337.950000003</v>
          </cell>
          <cell r="R25">
            <v>80989448.400000006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331</v>
          </cell>
          <cell r="E26" t="str">
            <v>0033</v>
          </cell>
          <cell r="F26" t="str">
            <v>PROGRAMA DE GESTAO E MANUTENCAO DO PODER JUDICIARIO</v>
          </cell>
          <cell r="G26" t="str">
            <v>212B</v>
          </cell>
          <cell r="H26" t="str">
            <v>BENEFICIOS OBRIGATORIOS AOS SERVIDORES CIVIS, EMPREGADOS, MI</v>
          </cell>
          <cell r="I26" t="str">
            <v>1</v>
          </cell>
          <cell r="J26" t="str">
            <v>1000</v>
          </cell>
          <cell r="K26" t="str">
            <v>RECURSOS LIVRES DA UNIAO</v>
          </cell>
          <cell r="L26" t="str">
            <v>3</v>
          </cell>
          <cell r="M26">
            <v>83998939.849999994</v>
          </cell>
          <cell r="P26">
            <v>83489162.890000001</v>
          </cell>
          <cell r="Q26">
            <v>83197106.329999998</v>
          </cell>
          <cell r="R26">
            <v>83197106.329999998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846</v>
          </cell>
          <cell r="E27" t="str">
            <v>0033</v>
          </cell>
          <cell r="F27" t="str">
            <v>PROGRAMA DE GESTAO E MANUTENCAO DO PODER JUDICIARIO</v>
          </cell>
          <cell r="G27" t="str">
            <v>09HB</v>
          </cell>
          <cell r="H27" t="str">
            <v>CONTRIBUICAO DA UNIAO, DE SUAS AUTARQUIAS E FUNDACOES PARA O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1</v>
          </cell>
          <cell r="M27">
            <v>243659858.68000001</v>
          </cell>
          <cell r="P27">
            <v>243659858.68000001</v>
          </cell>
          <cell r="Q27">
            <v>243647458.68000001</v>
          </cell>
          <cell r="R27">
            <v>243647458.68000001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09</v>
          </cell>
          <cell r="D28" t="str">
            <v>272</v>
          </cell>
          <cell r="E28" t="str">
            <v>0033</v>
          </cell>
          <cell r="F28" t="str">
            <v>PROGRAMA DE GESTAO E MANUTENCAO DO PODER JUDICIARIO</v>
          </cell>
          <cell r="G28" t="str">
            <v>0181</v>
          </cell>
          <cell r="H28" t="str">
            <v>APOSENTADORIAS E PENSOES CIVIS DA UNIAO</v>
          </cell>
          <cell r="I28" t="str">
            <v>2</v>
          </cell>
          <cell r="J28" t="str">
            <v>1000</v>
          </cell>
          <cell r="K28" t="str">
            <v>RECURSOS LIVRES DA UNIAO</v>
          </cell>
          <cell r="L28" t="str">
            <v>1</v>
          </cell>
          <cell r="M28">
            <v>44828459.880000003</v>
          </cell>
          <cell r="P28">
            <v>44828459.880000003</v>
          </cell>
          <cell r="Q28">
            <v>43008473.350000001</v>
          </cell>
          <cell r="R28">
            <v>39195988.049999997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09</v>
          </cell>
          <cell r="D29" t="str">
            <v>272</v>
          </cell>
          <cell r="E29" t="str">
            <v>0033</v>
          </cell>
          <cell r="F29" t="str">
            <v>PROGRAMA DE GESTAO E MANUTENCAO DO PODER JUDICIARIO</v>
          </cell>
          <cell r="G29" t="str">
            <v>0181</v>
          </cell>
          <cell r="H29" t="str">
            <v>APOSENTADORIAS E PENSOES CIVIS DA UNIAO</v>
          </cell>
          <cell r="I29" t="str">
            <v>2</v>
          </cell>
          <cell r="J29" t="str">
            <v>1056</v>
          </cell>
          <cell r="K29" t="str">
            <v>BENEFICIOS DO RPPS DA UNIAO</v>
          </cell>
          <cell r="L29" t="str">
            <v>1</v>
          </cell>
          <cell r="M29">
            <v>298338249.42000002</v>
          </cell>
          <cell r="P29">
            <v>298338249.42000002</v>
          </cell>
          <cell r="Q29">
            <v>298338249.42000002</v>
          </cell>
          <cell r="R29">
            <v>298338249.42000002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28</v>
          </cell>
          <cell r="D30" t="str">
            <v>846</v>
          </cell>
          <cell r="E30" t="str">
            <v>0909</v>
          </cell>
          <cell r="F30" t="str">
            <v>OPERACOES ESPECIAIS: OUTROS ENCARGOS ESPECIAIS</v>
          </cell>
          <cell r="G30" t="str">
            <v>00S6</v>
          </cell>
          <cell r="H30" t="str">
            <v>BENEFICIO ESPECIAL - LEI N. 12.618, DE 2012</v>
          </cell>
          <cell r="I30" t="str">
            <v>1</v>
          </cell>
          <cell r="J30" t="str">
            <v>1000</v>
          </cell>
          <cell r="K30" t="str">
            <v>RECURSOS LIVRES DA UNIAO</v>
          </cell>
          <cell r="L30" t="str">
            <v>1</v>
          </cell>
          <cell r="M30">
            <v>2069030.6</v>
          </cell>
          <cell r="P30">
            <v>2069030.6</v>
          </cell>
          <cell r="Q30">
            <v>2069030.6</v>
          </cell>
          <cell r="R30">
            <v>2069030.6</v>
          </cell>
        </row>
        <row r="31">
          <cell r="A31" t="str">
            <v>12102</v>
          </cell>
          <cell r="B31" t="str">
            <v>TRIBUNAL REGIONAL FEDERAL DA 1A. REGIAO</v>
          </cell>
          <cell r="C31" t="str">
            <v>02</v>
          </cell>
          <cell r="D31" t="str">
            <v>061</v>
          </cell>
          <cell r="E31" t="str">
            <v>0033</v>
          </cell>
          <cell r="F31" t="str">
            <v>PROGRAMA DE GESTAO E MANUTENCAO DO PODER JUDICIARIO</v>
          </cell>
          <cell r="G31" t="str">
            <v>4257</v>
          </cell>
          <cell r="H31" t="str">
            <v>JULGAMENTO DE CAUSAS NA JUSTICA FEDERAL</v>
          </cell>
          <cell r="I31" t="str">
            <v>1</v>
          </cell>
          <cell r="J31" t="str">
            <v>1000</v>
          </cell>
          <cell r="K31" t="str">
            <v>RECURSOS LIVRES DA UNIAO</v>
          </cell>
          <cell r="L31" t="str">
            <v>3</v>
          </cell>
          <cell r="M31">
            <v>12022.2</v>
          </cell>
          <cell r="P31">
            <v>12022.2</v>
          </cell>
          <cell r="Q31">
            <v>12022.2</v>
          </cell>
          <cell r="R31">
            <v>12022.2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02</v>
          </cell>
          <cell r="D32" t="str">
            <v>061</v>
          </cell>
          <cell r="E32" t="str">
            <v>0033</v>
          </cell>
          <cell r="F32" t="str">
            <v>PROGRAMA DE GESTAO E MANUTENCAO DO PODER JUDICIARIO</v>
          </cell>
          <cell r="G32" t="str">
            <v>4257</v>
          </cell>
          <cell r="H32" t="str">
            <v>JULGAMENTO DE CAUSAS NA JUSTICA FEDERAL</v>
          </cell>
          <cell r="I32" t="str">
            <v>1</v>
          </cell>
          <cell r="J32" t="str">
            <v>1000</v>
          </cell>
          <cell r="K32" t="str">
            <v>RECURSOS LIVRES DA UNIAO</v>
          </cell>
          <cell r="L32" t="str">
            <v>3</v>
          </cell>
          <cell r="M32">
            <v>546427.36</v>
          </cell>
          <cell r="P32">
            <v>546427.36</v>
          </cell>
          <cell r="Q32">
            <v>546427.36</v>
          </cell>
          <cell r="R32">
            <v>546427.36</v>
          </cell>
        </row>
        <row r="33">
          <cell r="A33" t="str">
            <v>12107</v>
          </cell>
          <cell r="B33" t="str">
            <v>TRIBUNAL REGIONAL FEDERAL DA 6A. REGIAO</v>
          </cell>
          <cell r="C33" t="str">
            <v>02</v>
          </cell>
          <cell r="D33" t="str">
            <v>061</v>
          </cell>
          <cell r="E33" t="str">
            <v>0033</v>
          </cell>
          <cell r="F33" t="str">
            <v>PROGRAMA DE GESTAO E MANUTENCAO DO PODER JUDICIARIO</v>
          </cell>
          <cell r="G33" t="str">
            <v>4257</v>
          </cell>
          <cell r="H33" t="str">
            <v>JULGAMENTO DE CAUSAS NA JUSTICA FEDERAL</v>
          </cell>
          <cell r="I33" t="str">
            <v>1</v>
          </cell>
          <cell r="J33" t="str">
            <v>1000</v>
          </cell>
          <cell r="K33" t="str">
            <v>RECURSOS LIVRES DA UNIAO</v>
          </cell>
          <cell r="L33" t="str">
            <v>3</v>
          </cell>
          <cell r="M33">
            <v>600</v>
          </cell>
          <cell r="P33">
            <v>600</v>
          </cell>
        </row>
        <row r="34">
          <cell r="A34" t="str">
            <v>14102</v>
          </cell>
          <cell r="B34" t="str">
            <v>TRIBUNAL REGIONAL ELEITORAL DO ACRE</v>
          </cell>
          <cell r="C34" t="str">
            <v>02</v>
          </cell>
          <cell r="D34" t="str">
            <v>122</v>
          </cell>
          <cell r="E34" t="str">
            <v>0033</v>
          </cell>
          <cell r="F34" t="str">
            <v>PROGRAMA DE GESTAO E MANUTENCAO DO PODER JUDICIARIO</v>
          </cell>
          <cell r="G34" t="str">
            <v>20GP</v>
          </cell>
          <cell r="H34" t="str">
            <v>JULGAMENTO DE CAUSAS E GESTAO ADMINISTRATIVA NA JUSTICA ELEI</v>
          </cell>
          <cell r="I34" t="str">
            <v>1</v>
          </cell>
          <cell r="J34" t="str">
            <v>1000</v>
          </cell>
          <cell r="K34" t="str">
            <v>RECURSOS LIVRES DA UNIAO</v>
          </cell>
          <cell r="L34" t="str">
            <v>3</v>
          </cell>
          <cell r="N34">
            <v>10724.6</v>
          </cell>
          <cell r="P34">
            <v>10724.6</v>
          </cell>
          <cell r="Q34">
            <v>10724.6</v>
          </cell>
          <cell r="R34">
            <v>10724.6</v>
          </cell>
        </row>
        <row r="35">
          <cell r="A35" t="str">
            <v>14114</v>
          </cell>
          <cell r="B35" t="str">
            <v>TRIBUNAL REGIONAL ELEITORAL DO PARA</v>
          </cell>
          <cell r="C35" t="str">
            <v>02</v>
          </cell>
          <cell r="D35" t="str">
            <v>122</v>
          </cell>
          <cell r="E35" t="str">
            <v>0033</v>
          </cell>
          <cell r="F35" t="str">
            <v>PROGRAMA DE GESTAO E MANUTENCAO DO PODER JUDICIARIO</v>
          </cell>
          <cell r="G35" t="str">
            <v>20GP</v>
          </cell>
          <cell r="H35" t="str">
            <v>JULGAMENTO DE CAUSAS E GESTAO ADMINISTRATIVA NA JUSTICA ELEI</v>
          </cell>
          <cell r="I35" t="str">
            <v>1</v>
          </cell>
          <cell r="J35" t="str">
            <v>1000</v>
          </cell>
          <cell r="K35" t="str">
            <v>RECURSOS LIVRES DA UNIAO</v>
          </cell>
          <cell r="L35" t="str">
            <v>3</v>
          </cell>
          <cell r="N35">
            <v>4285.5200000000004</v>
          </cell>
          <cell r="P35">
            <v>4285.5200000000004</v>
          </cell>
        </row>
        <row r="36">
          <cell r="A36" t="str">
            <v>14123</v>
          </cell>
          <cell r="B36" t="str">
            <v>TRIBUNAL REGIONAL ELEITORAL DE SANTA CATARINA</v>
          </cell>
          <cell r="C36" t="str">
            <v>02</v>
          </cell>
          <cell r="D36" t="str">
            <v>122</v>
          </cell>
          <cell r="E36" t="str">
            <v>0033</v>
          </cell>
          <cell r="F36" t="str">
            <v>PROGRAMA DE GESTAO E MANUTENCAO DO PODER JUDICIARIO</v>
          </cell>
          <cell r="G36" t="str">
            <v>20GP</v>
          </cell>
          <cell r="H36" t="str">
            <v>JULGAMENTO DE CAUSAS E GESTAO ADMINISTRATIVA NA JUSTICA ELEI</v>
          </cell>
          <cell r="I36" t="str">
            <v>1</v>
          </cell>
          <cell r="J36" t="str">
            <v>1000</v>
          </cell>
          <cell r="K36" t="str">
            <v>RECURSOS LIVRES DA UNIAO</v>
          </cell>
          <cell r="L36" t="str">
            <v>3</v>
          </cell>
          <cell r="N36">
            <v>10118.6</v>
          </cell>
          <cell r="P36">
            <v>10118.6</v>
          </cell>
          <cell r="Q36">
            <v>10118.6</v>
          </cell>
          <cell r="R36">
            <v>10118.6</v>
          </cell>
        </row>
        <row r="37">
          <cell r="A37" t="str">
            <v>17101</v>
          </cell>
          <cell r="B37" t="str">
            <v>CONSELHO NACIONAL DE JUSTICA</v>
          </cell>
          <cell r="C37" t="str">
            <v>02</v>
          </cell>
          <cell r="D37" t="str">
            <v>032</v>
          </cell>
          <cell r="E37" t="str">
            <v>0033</v>
          </cell>
          <cell r="F37" t="str">
            <v>PROGRAMA DE GESTAO E MANUTENCAO DO PODER JUDICIARIO</v>
          </cell>
          <cell r="G37" t="str">
            <v>21BH</v>
          </cell>
          <cell r="H37" t="str">
            <v>CONTROLE DA ATUACAO ADMINISTRATIVA E FINANCEIRA DO PODER JUD</v>
          </cell>
          <cell r="I37" t="str">
            <v>1</v>
          </cell>
          <cell r="J37" t="str">
            <v>1000</v>
          </cell>
          <cell r="K37" t="str">
            <v>RECURSOS LIVRES DA UNIAO</v>
          </cell>
          <cell r="L37" t="str">
            <v>3</v>
          </cell>
          <cell r="N37">
            <v>12512</v>
          </cell>
          <cell r="P37">
            <v>12512</v>
          </cell>
        </row>
        <row r="38">
          <cell r="A38" t="str">
            <v>33201</v>
          </cell>
          <cell r="B38" t="str">
            <v>INSTITUTO NACIONAL DO SEGURO SOCIAL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00SA</v>
          </cell>
          <cell r="H38" t="str">
            <v>PAGAMENTO DE HONORARIOS PERICIAIS NAS ACOES EM QUE O INSS FI</v>
          </cell>
          <cell r="I38" t="str">
            <v>2</v>
          </cell>
          <cell r="J38" t="str">
            <v>1000</v>
          </cell>
          <cell r="K38" t="str">
            <v>RECURSOS LIVRES DA UNIAO</v>
          </cell>
          <cell r="L38" t="str">
            <v>3</v>
          </cell>
          <cell r="M38">
            <v>63869917</v>
          </cell>
          <cell r="P38">
            <v>63807704.200000003</v>
          </cell>
          <cell r="Q38">
            <v>61088308.009999998</v>
          </cell>
          <cell r="R38">
            <v>57993098.689999998</v>
          </cell>
        </row>
        <row r="39">
          <cell r="A39" t="str">
            <v>34101</v>
          </cell>
          <cell r="B39" t="str">
            <v>MINISTERIO PUBLICO FEDERAL</v>
          </cell>
          <cell r="C39" t="str">
            <v>03</v>
          </cell>
          <cell r="D39" t="str">
            <v>062</v>
          </cell>
          <cell r="E39" t="str">
            <v>0031</v>
          </cell>
          <cell r="F39" t="str">
            <v>PROGRAMA DE GESTAO E MANUTENCAO DO MINISTERIO PUBLICO</v>
          </cell>
          <cell r="G39" t="str">
            <v>4264</v>
          </cell>
          <cell r="H39" t="str">
            <v>DEFESA DO INTERESSE PUBLICO NO PROCESSO JUDICIARIO - MINISTE</v>
          </cell>
          <cell r="I39" t="str">
            <v>1</v>
          </cell>
          <cell r="J39" t="str">
            <v>1000</v>
          </cell>
          <cell r="K39" t="str">
            <v>RECURSOS LIVRES DA UNIAO</v>
          </cell>
          <cell r="L39" t="str">
            <v>3</v>
          </cell>
          <cell r="N39">
            <v>69027.23</v>
          </cell>
          <cell r="P39">
            <v>69027.23</v>
          </cell>
          <cell r="Q39">
            <v>57399.35</v>
          </cell>
          <cell r="R39">
            <v>57208.97</v>
          </cell>
        </row>
        <row r="40">
          <cell r="A40" t="str">
            <v>63101</v>
          </cell>
          <cell r="B40" t="str">
            <v>ADVOCACIA-GERAL DA UNIAO - AGU</v>
          </cell>
          <cell r="C40" t="str">
            <v>03</v>
          </cell>
          <cell r="D40" t="str">
            <v>092</v>
          </cell>
          <cell r="E40" t="str">
            <v>4105</v>
          </cell>
          <cell r="F40" t="str">
            <v>DEFESA DA DEMOCRACIA E SEGURANCA JURIDICA PARA INOVACAOEM PO</v>
          </cell>
          <cell r="G40" t="str">
            <v>2674</v>
          </cell>
          <cell r="H40" t="str">
            <v>REPRESENTACAO JUDICIAL E EXTRAJUDICIAL DA UNIAO E SUAS AUTAR</v>
          </cell>
          <cell r="I40" t="str">
            <v>1</v>
          </cell>
          <cell r="J40" t="str">
            <v>1000</v>
          </cell>
          <cell r="K40" t="str">
            <v>RECURSOS LIVRES DA UNIAO</v>
          </cell>
          <cell r="L40" t="str">
            <v>3</v>
          </cell>
          <cell r="N40">
            <v>88628.3</v>
          </cell>
          <cell r="P40">
            <v>88628.3</v>
          </cell>
          <cell r="Q40">
            <v>88628.3</v>
          </cell>
          <cell r="R40">
            <v>88628.3</v>
          </cell>
        </row>
        <row r="41">
          <cell r="A41" t="str">
            <v>63101</v>
          </cell>
          <cell r="B41" t="str">
            <v>ADVOCACIA-GERAL DA UNIAO - AGU</v>
          </cell>
          <cell r="C41" t="str">
            <v>03</v>
          </cell>
          <cell r="D41" t="str">
            <v>092</v>
          </cell>
          <cell r="E41" t="str">
            <v>4105</v>
          </cell>
          <cell r="F41" t="str">
            <v>DEFESA DA DEMOCRACIA E SEGURANCA JURIDICA PARA INOVACAOEM PO</v>
          </cell>
          <cell r="G41" t="str">
            <v>2674</v>
          </cell>
          <cell r="H41" t="str">
            <v>REPRESENTACAO JUDICIAL E EXTRAJUDICIAL DA UNIAO E SUAS AUTAR</v>
          </cell>
          <cell r="I41" t="str">
            <v>1</v>
          </cell>
          <cell r="J41" t="str">
            <v>3000</v>
          </cell>
          <cell r="K41" t="str">
            <v>RECURSOS LIVRES DA UNIAO</v>
          </cell>
          <cell r="L41" t="str">
            <v>3</v>
          </cell>
          <cell r="N41">
            <v>70917.47</v>
          </cell>
          <cell r="P41">
            <v>70917.47</v>
          </cell>
          <cell r="Q41">
            <v>70917.47</v>
          </cell>
          <cell r="R41">
            <v>69496.08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tabSelected="1" view="pageBreakPreview" zoomScale="80" zoomScaleNormal="85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45627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1" customFormat="1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13.5" thickBot="1" x14ac:dyDescent="0.25">
      <c r="A6" s="12"/>
      <c r="B6" s="12"/>
      <c r="C6" s="12"/>
      <c r="D6" s="12"/>
      <c r="E6" s="12"/>
      <c r="F6" s="12"/>
      <c r="G6" s="12"/>
      <c r="H6" s="13"/>
      <c r="I6" s="13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4"/>
      <c r="V6" s="12"/>
      <c r="W6" s="14"/>
      <c r="X6" s="12"/>
    </row>
    <row r="7" spans="1:24" s="11" customFormat="1" ht="28.5" customHeight="1" thickBot="1" x14ac:dyDescent="0.25">
      <c r="A7" s="15" t="s">
        <v>7</v>
      </c>
      <c r="B7" s="16"/>
      <c r="C7" s="16"/>
      <c r="D7" s="16"/>
      <c r="E7" s="16"/>
      <c r="F7" s="16"/>
      <c r="G7" s="16"/>
      <c r="H7" s="16"/>
      <c r="I7" s="16"/>
      <c r="J7" s="17"/>
      <c r="K7" s="18" t="s">
        <v>8</v>
      </c>
      <c r="L7" s="19" t="s">
        <v>9</v>
      </c>
      <c r="M7" s="20"/>
      <c r="N7" s="18" t="s">
        <v>10</v>
      </c>
      <c r="O7" s="18" t="s">
        <v>11</v>
      </c>
      <c r="P7" s="15" t="s">
        <v>12</v>
      </c>
      <c r="Q7" s="17"/>
      <c r="R7" s="18" t="s">
        <v>13</v>
      </c>
      <c r="S7" s="15" t="s">
        <v>14</v>
      </c>
      <c r="T7" s="16"/>
      <c r="U7" s="16"/>
      <c r="V7" s="16"/>
      <c r="W7" s="16"/>
      <c r="X7" s="17"/>
    </row>
    <row r="8" spans="1:24" s="11" customFormat="1" ht="28.5" customHeight="1" x14ac:dyDescent="0.2">
      <c r="A8" s="21" t="s">
        <v>15</v>
      </c>
      <c r="B8" s="22"/>
      <c r="C8" s="23" t="s">
        <v>16</v>
      </c>
      <c r="D8" s="23" t="s">
        <v>17</v>
      </c>
      <c r="E8" s="24" t="s">
        <v>18</v>
      </c>
      <c r="F8" s="25"/>
      <c r="G8" s="23" t="s">
        <v>19</v>
      </c>
      <c r="H8" s="26" t="s">
        <v>20</v>
      </c>
      <c r="I8" s="27"/>
      <c r="J8" s="23" t="s">
        <v>21</v>
      </c>
      <c r="K8" s="28"/>
      <c r="L8" s="29" t="s">
        <v>22</v>
      </c>
      <c r="M8" s="29" t="s">
        <v>23</v>
      </c>
      <c r="N8" s="28"/>
      <c r="O8" s="28"/>
      <c r="P8" s="30" t="s">
        <v>24</v>
      </c>
      <c r="Q8" s="30" t="s">
        <v>25</v>
      </c>
      <c r="R8" s="28"/>
      <c r="S8" s="31" t="s">
        <v>26</v>
      </c>
      <c r="T8" s="32" t="s">
        <v>27</v>
      </c>
      <c r="U8" s="31" t="s">
        <v>28</v>
      </c>
      <c r="V8" s="33" t="s">
        <v>27</v>
      </c>
      <c r="W8" s="34" t="s">
        <v>29</v>
      </c>
      <c r="X8" s="33" t="s">
        <v>27</v>
      </c>
    </row>
    <row r="9" spans="1:24" s="11" customFormat="1" ht="28.5" customHeight="1" thickBot="1" x14ac:dyDescent="0.25">
      <c r="A9" s="35" t="s">
        <v>30</v>
      </c>
      <c r="B9" s="35" t="s">
        <v>31</v>
      </c>
      <c r="C9" s="36"/>
      <c r="D9" s="36"/>
      <c r="E9" s="37" t="s">
        <v>32</v>
      </c>
      <c r="F9" s="37" t="s">
        <v>33</v>
      </c>
      <c r="G9" s="36"/>
      <c r="H9" s="37" t="s">
        <v>30</v>
      </c>
      <c r="I9" s="37" t="s">
        <v>31</v>
      </c>
      <c r="J9" s="36"/>
      <c r="K9" s="35" t="s">
        <v>34</v>
      </c>
      <c r="L9" s="38" t="s">
        <v>35</v>
      </c>
      <c r="M9" s="38" t="s">
        <v>36</v>
      </c>
      <c r="N9" s="38" t="s">
        <v>37</v>
      </c>
      <c r="O9" s="38" t="s">
        <v>38</v>
      </c>
      <c r="P9" s="38" t="s">
        <v>39</v>
      </c>
      <c r="Q9" s="38" t="s">
        <v>40</v>
      </c>
      <c r="R9" s="35" t="s">
        <v>41</v>
      </c>
      <c r="S9" s="39" t="s">
        <v>42</v>
      </c>
      <c r="T9" s="40" t="s">
        <v>43</v>
      </c>
      <c r="U9" s="39" t="s">
        <v>44</v>
      </c>
      <c r="V9" s="40" t="s">
        <v>45</v>
      </c>
      <c r="W9" s="41" t="s">
        <v>46</v>
      </c>
      <c r="X9" s="40" t="s">
        <v>47</v>
      </c>
    </row>
    <row r="10" spans="1:24" s="11" customFormat="1" ht="28.5" customHeight="1" x14ac:dyDescent="0.2">
      <c r="A10" s="42" t="str">
        <f>+'[1]Access-Dez'!A10</f>
        <v>11101</v>
      </c>
      <c r="B10" s="43" t="str">
        <f>+'[1]Access-Dez'!B10</f>
        <v>SUPERIOR TRIBUNAL DE JUSTICA</v>
      </c>
      <c r="C10" s="44" t="str">
        <f>CONCATENATE('[1]Access-Dez'!C10,".",'[1]Access-Dez'!D10)</f>
        <v>02.128</v>
      </c>
      <c r="D10" s="44" t="str">
        <f>CONCATENATE('[1]Access-Dez'!E10,".",'[1]Access-Dez'!G10)</f>
        <v>0033.20G2</v>
      </c>
      <c r="E10" s="43" t="str">
        <f>+'[1]Access-Dez'!F10</f>
        <v>PROGRAMA DE GESTAO E MANUTENCAO DO PODER JUDICIARIO</v>
      </c>
      <c r="F10" s="45" t="str">
        <f>+'[1]Access-Dez'!H10</f>
        <v>FORMACAO E APERFEICOAMENTO DE MAGISTRADOS</v>
      </c>
      <c r="G10" s="42" t="str">
        <f>IF('[1]Access-Dez'!I10="1","F","S")</f>
        <v>F</v>
      </c>
      <c r="H10" s="42" t="str">
        <f>+'[1]Access-Dez'!J10</f>
        <v>1000</v>
      </c>
      <c r="I10" s="46" t="str">
        <f>+'[1]Access-Dez'!K10</f>
        <v>RECURSOS LIVRES DA UNIAO</v>
      </c>
      <c r="J10" s="42" t="str">
        <f>+'[1]Access-Dez'!L10</f>
        <v>3</v>
      </c>
      <c r="K10" s="47"/>
      <c r="L10" s="48"/>
      <c r="M10" s="48"/>
      <c r="N10" s="49">
        <f>K10+L10-M10</f>
        <v>0</v>
      </c>
      <c r="O10" s="47">
        <v>0</v>
      </c>
      <c r="P10" s="50">
        <f>'[1]Access-Dez'!M10</f>
        <v>0</v>
      </c>
      <c r="Q10" s="50">
        <f>'[1]Access-Dez'!N10-'[1]Access-Dez'!O10</f>
        <v>14152.5</v>
      </c>
      <c r="R10" s="50">
        <f>N10-O10+P10+Q10</f>
        <v>14152.5</v>
      </c>
      <c r="S10" s="50">
        <f>'[1]Access-Dez'!P10</f>
        <v>14152.5</v>
      </c>
      <c r="T10" s="51">
        <f>IF(R10&gt;0,S10/R10,0)</f>
        <v>1</v>
      </c>
      <c r="U10" s="50">
        <f>'[1]Access-Dez'!Q10</f>
        <v>5962.5</v>
      </c>
      <c r="V10" s="51">
        <f>IF(R10&gt;0,U10/R10,0)</f>
        <v>0.42130365659777425</v>
      </c>
      <c r="W10" s="50">
        <f>'[1]Access-Dez'!R10</f>
        <v>5962.5</v>
      </c>
      <c r="X10" s="51">
        <f>IF(R10&gt;0,W10/R10,0)</f>
        <v>0.42130365659777425</v>
      </c>
    </row>
    <row r="11" spans="1:24" s="11" customFormat="1" ht="28.5" customHeight="1" x14ac:dyDescent="0.2">
      <c r="A11" s="52" t="str">
        <f>+'[1]Access-Dez'!A11</f>
        <v>12101</v>
      </c>
      <c r="B11" s="53" t="str">
        <f>+'[1]Access-Dez'!B11</f>
        <v>JUSTICA FEDERAL DE PRIMEIRO GRAU</v>
      </c>
      <c r="C11" s="52" t="str">
        <f>CONCATENATE('[1]Access-Dez'!C11,".",'[1]Access-Dez'!D11)</f>
        <v>02.061</v>
      </c>
      <c r="D11" s="52" t="str">
        <f>CONCATENATE('[1]Access-Dez'!E11,".",'[1]Access-Dez'!G11)</f>
        <v>0033.4224</v>
      </c>
      <c r="E11" s="53" t="str">
        <f>+'[1]Access-Dez'!F11</f>
        <v>PROGRAMA DE GESTAO E MANUTENCAO DO PODER JUDICIARIO</v>
      </c>
      <c r="F11" s="54" t="str">
        <f>+'[1]Access-Dez'!H11</f>
        <v>ASSISTENCIA JURIDICA A PESSOAS CARENTES</v>
      </c>
      <c r="G11" s="52" t="str">
        <f>IF('[1]Access-Dez'!I11="1","F","S")</f>
        <v>F</v>
      </c>
      <c r="H11" s="52" t="str">
        <f>+'[1]Access-Dez'!J11</f>
        <v>1000</v>
      </c>
      <c r="I11" s="53" t="str">
        <f>+'[1]Access-Dez'!K11</f>
        <v>RECURSOS LIVRES DA UNIAO</v>
      </c>
      <c r="J11" s="52" t="str">
        <f>+'[1]Access-Dez'!L11</f>
        <v>3</v>
      </c>
      <c r="K11" s="55"/>
      <c r="L11" s="55"/>
      <c r="M11" s="55"/>
      <c r="N11" s="56">
        <f t="shared" ref="N11:N41" si="0">K11+L11-M11</f>
        <v>0</v>
      </c>
      <c r="O11" s="55">
        <v>0</v>
      </c>
      <c r="P11" s="57">
        <f>'[1]Access-Dez'!M11</f>
        <v>6346707</v>
      </c>
      <c r="Q11" s="57">
        <f>'[1]Access-Dez'!N11-'[1]Access-Dez'!O11</f>
        <v>0</v>
      </c>
      <c r="R11" s="57">
        <f t="shared" ref="R11:R41" si="1">N11-O11+P11+Q11</f>
        <v>6346707</v>
      </c>
      <c r="S11" s="57">
        <f>'[1]Access-Dez'!P11</f>
        <v>6316727.8099999996</v>
      </c>
      <c r="T11" s="58">
        <f t="shared" ref="T11:T42" si="2">IF(R11&gt;0,S11/R11,0)</f>
        <v>0.99527641814881318</v>
      </c>
      <c r="U11" s="57">
        <f>'[1]Access-Dez'!Q11</f>
        <v>5736758.9500000002</v>
      </c>
      <c r="V11" s="58">
        <f t="shared" ref="V11:V42" si="3">IF(R11&gt;0,U11/R11,0)</f>
        <v>0.90389535077009231</v>
      </c>
      <c r="W11" s="57">
        <f>'[1]Access-Dez'!R11</f>
        <v>5518144.4800000004</v>
      </c>
      <c r="X11" s="58">
        <f t="shared" ref="X11:X42" si="4">IF(R11&gt;0,W11/R11,0)</f>
        <v>0.86945001242376563</v>
      </c>
    </row>
    <row r="12" spans="1:24" s="11" customFormat="1" ht="28.5" customHeight="1" x14ac:dyDescent="0.2">
      <c r="A12" s="52" t="str">
        <f>+'[1]Access-Dez'!A12</f>
        <v>12101</v>
      </c>
      <c r="B12" s="53" t="str">
        <f>+'[1]Access-Dez'!B12</f>
        <v>JUSTICA FEDERAL DE PRIMEIRO GRAU</v>
      </c>
      <c r="C12" s="52" t="str">
        <f>CONCATENATE('[1]Access-Dez'!C12,".",'[1]Access-Dez'!D12)</f>
        <v>02.061</v>
      </c>
      <c r="D12" s="52" t="str">
        <f>CONCATENATE('[1]Access-Dez'!E12,".",'[1]Access-Dez'!G12)</f>
        <v>0033.4257</v>
      </c>
      <c r="E12" s="53" t="str">
        <f>+'[1]Access-Dez'!F12</f>
        <v>PROGRAMA DE GESTAO E MANUTENCAO DO PODER JUDICIARIO</v>
      </c>
      <c r="F12" s="53" t="str">
        <f>+'[1]Access-Dez'!H12</f>
        <v>JULGAMENTO DE CAUSAS NA JUSTICA FEDERAL</v>
      </c>
      <c r="G12" s="52" t="str">
        <f>IF('[1]Access-Dez'!I12="1","F","S")</f>
        <v>F</v>
      </c>
      <c r="H12" s="52" t="str">
        <f>+'[1]Access-Dez'!J12</f>
        <v>1000</v>
      </c>
      <c r="I12" s="53" t="str">
        <f>+'[1]Access-Dez'!K12</f>
        <v>RECURSOS LIVRES DA UNIAO</v>
      </c>
      <c r="J12" s="52" t="str">
        <f>+'[1]Access-Dez'!L12</f>
        <v>4</v>
      </c>
      <c r="K12" s="57"/>
      <c r="L12" s="57"/>
      <c r="M12" s="57"/>
      <c r="N12" s="55">
        <f t="shared" si="0"/>
        <v>0</v>
      </c>
      <c r="O12" s="57">
        <v>0</v>
      </c>
      <c r="P12" s="57">
        <f>'[1]Access-Dez'!M12</f>
        <v>22389868</v>
      </c>
      <c r="Q12" s="57">
        <f>'[1]Access-Dez'!N12-'[1]Access-Dez'!O12</f>
        <v>0</v>
      </c>
      <c r="R12" s="57">
        <f t="shared" si="1"/>
        <v>22389868</v>
      </c>
      <c r="S12" s="57">
        <f>'[1]Access-Dez'!P12</f>
        <v>22269516.539999999</v>
      </c>
      <c r="T12" s="58">
        <f t="shared" si="2"/>
        <v>0.99462473561702103</v>
      </c>
      <c r="U12" s="57">
        <f>'[1]Access-Dez'!Q12</f>
        <v>19482193.16</v>
      </c>
      <c r="V12" s="58">
        <f t="shared" si="3"/>
        <v>0.87013434648207844</v>
      </c>
      <c r="W12" s="57">
        <f>'[1]Access-Dez'!R12</f>
        <v>18813070.23</v>
      </c>
      <c r="X12" s="58">
        <f t="shared" si="4"/>
        <v>0.84024926944634071</v>
      </c>
    </row>
    <row r="13" spans="1:24" s="11" customFormat="1" ht="28.5" customHeight="1" x14ac:dyDescent="0.2">
      <c r="A13" s="52" t="str">
        <f>+'[1]Access-Dez'!A13</f>
        <v>12101</v>
      </c>
      <c r="B13" s="53" t="str">
        <f>+'[1]Access-Dez'!B13</f>
        <v>JUSTICA FEDERAL DE PRIMEIRO GRAU</v>
      </c>
      <c r="C13" s="52" t="str">
        <f>CONCATENATE('[1]Access-Dez'!C13,".",'[1]Access-Dez'!D13)</f>
        <v>02.061</v>
      </c>
      <c r="D13" s="52" t="str">
        <f>CONCATENATE('[1]Access-Dez'!E13,".",'[1]Access-Dez'!G13)</f>
        <v>0033.4257</v>
      </c>
      <c r="E13" s="53" t="str">
        <f>+'[1]Access-Dez'!F13</f>
        <v>PROGRAMA DE GESTAO E MANUTENCAO DO PODER JUDICIARIO</v>
      </c>
      <c r="F13" s="53" t="str">
        <f>+'[1]Access-Dez'!H13</f>
        <v>JULGAMENTO DE CAUSAS NA JUSTICA FEDERAL</v>
      </c>
      <c r="G13" s="52" t="str">
        <f>IF('[1]Access-Dez'!I13="1","F","S")</f>
        <v>F</v>
      </c>
      <c r="H13" s="52" t="str">
        <f>+'[1]Access-Dez'!J13</f>
        <v>1000</v>
      </c>
      <c r="I13" s="53" t="str">
        <f>+'[1]Access-Dez'!K13</f>
        <v>RECURSOS LIVRES DA UNIAO</v>
      </c>
      <c r="J13" s="52" t="str">
        <f>+'[1]Access-Dez'!L13</f>
        <v>3</v>
      </c>
      <c r="K13" s="57"/>
      <c r="L13" s="57"/>
      <c r="M13" s="57"/>
      <c r="N13" s="55">
        <f t="shared" si="0"/>
        <v>0</v>
      </c>
      <c r="O13" s="57">
        <v>0</v>
      </c>
      <c r="P13" s="57">
        <f>'[1]Access-Dez'!M13</f>
        <v>131598500.09999999</v>
      </c>
      <c r="Q13" s="57">
        <f>'[1]Access-Dez'!N13-'[1]Access-Dez'!O13</f>
        <v>-730173.21</v>
      </c>
      <c r="R13" s="57">
        <f>N13-O13+P13+Q13</f>
        <v>130868326.89</v>
      </c>
      <c r="S13" s="57">
        <f>'[1]Access-Dez'!P13</f>
        <v>130314257.47</v>
      </c>
      <c r="T13" s="58">
        <f t="shared" si="2"/>
        <v>0.99576620689538031</v>
      </c>
      <c r="U13" s="57">
        <f>'[1]Access-Dez'!Q13</f>
        <v>124741859.48999999</v>
      </c>
      <c r="V13" s="58">
        <f t="shared" si="3"/>
        <v>0.95318601875953113</v>
      </c>
      <c r="W13" s="57">
        <f>'[1]Access-Dez'!R13</f>
        <v>122592695.12</v>
      </c>
      <c r="X13" s="58">
        <f t="shared" si="4"/>
        <v>0.93676367715042319</v>
      </c>
    </row>
    <row r="14" spans="1:24" s="11" customFormat="1" ht="28.5" customHeight="1" x14ac:dyDescent="0.2">
      <c r="A14" s="52" t="str">
        <f>+'[1]Access-Dez'!A14</f>
        <v>12101</v>
      </c>
      <c r="B14" s="53" t="str">
        <f>+'[1]Access-Dez'!B14</f>
        <v>JUSTICA FEDERAL DE PRIMEIRO GRAU</v>
      </c>
      <c r="C14" s="52" t="str">
        <f>CONCATENATE('[1]Access-Dez'!C14,".",'[1]Access-Dez'!D14)</f>
        <v>02.061</v>
      </c>
      <c r="D14" s="52" t="str">
        <f>CONCATENATE('[1]Access-Dez'!E14,".",'[1]Access-Dez'!G14)</f>
        <v>0033.4257</v>
      </c>
      <c r="E14" s="53" t="str">
        <f>+'[1]Access-Dez'!F14</f>
        <v>PROGRAMA DE GESTAO E MANUTENCAO DO PODER JUDICIARIO</v>
      </c>
      <c r="F14" s="53" t="str">
        <f>+'[1]Access-Dez'!H14</f>
        <v>JULGAMENTO DE CAUSAS NA JUSTICA FEDERAL</v>
      </c>
      <c r="G14" s="52" t="str">
        <f>IF('[1]Access-Dez'!I14="1","F","S")</f>
        <v>F</v>
      </c>
      <c r="H14" s="52" t="str">
        <f>+'[1]Access-Dez'!J14</f>
        <v>1027</v>
      </c>
      <c r="I14" s="53" t="str">
        <f>+'[1]Access-Dez'!K14</f>
        <v>SERV.AFETOS AS ATIVID.ESPECIFICAS DA JUSTICA</v>
      </c>
      <c r="J14" s="52" t="str">
        <f>+'[1]Access-Dez'!L14</f>
        <v>3</v>
      </c>
      <c r="K14" s="57"/>
      <c r="L14" s="57"/>
      <c r="M14" s="57"/>
      <c r="N14" s="55">
        <f t="shared" si="0"/>
        <v>0</v>
      </c>
      <c r="O14" s="57">
        <v>0</v>
      </c>
      <c r="P14" s="57">
        <f>'[1]Access-Dez'!M14</f>
        <v>11845279</v>
      </c>
      <c r="Q14" s="57">
        <f>'[1]Access-Dez'!N14-'[1]Access-Dez'!O14</f>
        <v>0</v>
      </c>
      <c r="R14" s="57">
        <f t="shared" si="1"/>
        <v>11845279</v>
      </c>
      <c r="S14" s="57">
        <f>'[1]Access-Dez'!P14</f>
        <v>11835228.529999999</v>
      </c>
      <c r="T14" s="58">
        <f t="shared" si="2"/>
        <v>0.99915152104057658</v>
      </c>
      <c r="U14" s="57">
        <f>'[1]Access-Dez'!Q14</f>
        <v>11751605.25</v>
      </c>
      <c r="V14" s="58">
        <f t="shared" si="3"/>
        <v>0.99209189163041245</v>
      </c>
      <c r="W14" s="57">
        <f>'[1]Access-Dez'!R14</f>
        <v>11638306.6</v>
      </c>
      <c r="X14" s="58">
        <f t="shared" si="4"/>
        <v>0.98252701350470506</v>
      </c>
    </row>
    <row r="15" spans="1:24" s="11" customFormat="1" ht="28.5" customHeight="1" x14ac:dyDescent="0.2">
      <c r="A15" s="52" t="str">
        <f>+'[1]Access-Dez'!A15</f>
        <v>12101</v>
      </c>
      <c r="B15" s="53" t="str">
        <f>+'[1]Access-Dez'!B15</f>
        <v>JUSTICA FEDERAL DE PRIMEIRO GRAU</v>
      </c>
      <c r="C15" s="52" t="str">
        <f>CONCATENATE('[1]Access-Dez'!C15,".",'[1]Access-Dez'!D15)</f>
        <v>02.061</v>
      </c>
      <c r="D15" s="52" t="str">
        <f>CONCATENATE('[1]Access-Dez'!E15,".",'[1]Access-Dez'!G15)</f>
        <v>0033.4257</v>
      </c>
      <c r="E15" s="53" t="str">
        <f>+'[1]Access-Dez'!F15</f>
        <v>PROGRAMA DE GESTAO E MANUTENCAO DO PODER JUDICIARIO</v>
      </c>
      <c r="F15" s="53" t="str">
        <f>+'[1]Access-Dez'!H15</f>
        <v>JULGAMENTO DE CAUSAS NA JUSTICA FEDERAL</v>
      </c>
      <c r="G15" s="52" t="str">
        <f>IF('[1]Access-Dez'!I15="1","F","S")</f>
        <v>F</v>
      </c>
      <c r="H15" s="52" t="str">
        <f>+'[1]Access-Dez'!J15</f>
        <v>3000</v>
      </c>
      <c r="I15" s="53" t="str">
        <f>+'[1]Access-Dez'!K15</f>
        <v>RECURSOS LIVRES DA UNIAO</v>
      </c>
      <c r="J15" s="52" t="str">
        <f>+'[1]Access-Dez'!L15</f>
        <v>4</v>
      </c>
      <c r="K15" s="55"/>
      <c r="L15" s="55"/>
      <c r="M15" s="55"/>
      <c r="N15" s="55">
        <f t="shared" si="0"/>
        <v>0</v>
      </c>
      <c r="O15" s="55">
        <v>0</v>
      </c>
      <c r="P15" s="57">
        <f>'[1]Access-Dez'!M15</f>
        <v>6551043.7999999998</v>
      </c>
      <c r="Q15" s="57">
        <f>'[1]Access-Dez'!N15-'[1]Access-Dez'!O15</f>
        <v>0</v>
      </c>
      <c r="R15" s="57">
        <f t="shared" si="1"/>
        <v>6551043.7999999998</v>
      </c>
      <c r="S15" s="57">
        <f>'[1]Access-Dez'!P15</f>
        <v>6551043.7999999998</v>
      </c>
      <c r="T15" s="58">
        <f t="shared" si="2"/>
        <v>1</v>
      </c>
      <c r="U15" s="57">
        <f>'[1]Access-Dez'!Q15</f>
        <v>6551043.7999999998</v>
      </c>
      <c r="V15" s="58">
        <f t="shared" si="3"/>
        <v>1</v>
      </c>
      <c r="W15" s="57">
        <f>'[1]Access-Dez'!R15</f>
        <v>6167807.7999999998</v>
      </c>
      <c r="X15" s="58">
        <f t="shared" si="4"/>
        <v>0.94150000950993484</v>
      </c>
    </row>
    <row r="16" spans="1:24" s="11" customFormat="1" ht="28.5" customHeight="1" x14ac:dyDescent="0.2">
      <c r="A16" s="52" t="str">
        <f>+'[1]Access-Dez'!A16</f>
        <v>12101</v>
      </c>
      <c r="B16" s="53" t="str">
        <f>+'[1]Access-Dez'!B16</f>
        <v>JUSTICA FEDERAL DE PRIMEIRO GRAU</v>
      </c>
      <c r="C16" s="52" t="str">
        <f>CONCATENATE('[1]Access-Dez'!C16,".",'[1]Access-Dez'!D16)</f>
        <v>02.061</v>
      </c>
      <c r="D16" s="52" t="str">
        <f>CONCATENATE('[1]Access-Dez'!E16,".",'[1]Access-Dez'!G16)</f>
        <v>0033.4257</v>
      </c>
      <c r="E16" s="53" t="str">
        <f>+'[1]Access-Dez'!F16</f>
        <v>PROGRAMA DE GESTAO E MANUTENCAO DO PODER JUDICIARIO</v>
      </c>
      <c r="F16" s="53" t="str">
        <f>+'[1]Access-Dez'!H16</f>
        <v>JULGAMENTO DE CAUSAS NA JUSTICA FEDERAL</v>
      </c>
      <c r="G16" s="52" t="str">
        <f>IF('[1]Access-Dez'!I16="1","F","S")</f>
        <v>F</v>
      </c>
      <c r="H16" s="52" t="str">
        <f>+'[1]Access-Dez'!J16</f>
        <v>3000</v>
      </c>
      <c r="I16" s="53" t="str">
        <f>+'[1]Access-Dez'!K16</f>
        <v>RECURSOS LIVRES DA UNIAO</v>
      </c>
      <c r="J16" s="52" t="str">
        <f>+'[1]Access-Dez'!L16</f>
        <v>3</v>
      </c>
      <c r="K16" s="57"/>
      <c r="L16" s="57"/>
      <c r="M16" s="57"/>
      <c r="N16" s="55">
        <f t="shared" si="0"/>
        <v>0</v>
      </c>
      <c r="O16" s="57">
        <v>0</v>
      </c>
      <c r="P16" s="57">
        <f>'[1]Access-Dez'!M16</f>
        <v>24933195.489999998</v>
      </c>
      <c r="Q16" s="57">
        <f>'[1]Access-Dez'!N16-'[1]Access-Dez'!O16</f>
        <v>0</v>
      </c>
      <c r="R16" s="57">
        <f t="shared" si="1"/>
        <v>24933195.489999998</v>
      </c>
      <c r="S16" s="57">
        <f>'[1]Access-Dez'!P16</f>
        <v>24933195.489999998</v>
      </c>
      <c r="T16" s="58">
        <f t="shared" si="2"/>
        <v>1</v>
      </c>
      <c r="U16" s="57">
        <f>'[1]Access-Dez'!Q16</f>
        <v>15563132.84</v>
      </c>
      <c r="V16" s="58">
        <f t="shared" si="3"/>
        <v>0.62419327062357222</v>
      </c>
      <c r="W16" s="57">
        <f>'[1]Access-Dez'!R16</f>
        <v>13844650.33</v>
      </c>
      <c r="X16" s="58">
        <f t="shared" si="4"/>
        <v>0.55526979426093614</v>
      </c>
    </row>
    <row r="17" spans="1:24" s="11" customFormat="1" ht="28.5" customHeight="1" x14ac:dyDescent="0.2">
      <c r="A17" s="52" t="str">
        <f>+'[1]Access-Dez'!A17</f>
        <v>12101</v>
      </c>
      <c r="B17" s="53" t="str">
        <f>+'[1]Access-Dez'!B17</f>
        <v>JUSTICA FEDERAL DE PRIMEIRO GRAU</v>
      </c>
      <c r="C17" s="52" t="str">
        <f>CONCATENATE('[1]Access-Dez'!C17,".",'[1]Access-Dez'!D17)</f>
        <v>02.122</v>
      </c>
      <c r="D17" s="52" t="str">
        <f>CONCATENATE('[1]Access-Dez'!E17,".",'[1]Access-Dez'!G17)</f>
        <v>0033.166W</v>
      </c>
      <c r="E17" s="53" t="str">
        <f>+'[1]Access-Dez'!F17</f>
        <v>PROGRAMA DE GESTAO E MANUTENCAO DO PODER JUDICIARIO</v>
      </c>
      <c r="F17" s="53" t="str">
        <f>+'[1]Access-Dez'!H17</f>
        <v>AQUISICAO DE IMOVEL PARA ESTACIONAMENTO DA JUSTICA FEDERAL E</v>
      </c>
      <c r="G17" s="52" t="str">
        <f>IF('[1]Access-Dez'!I17="1","F","S")</f>
        <v>F</v>
      </c>
      <c r="H17" s="52" t="str">
        <f>+'[1]Access-Dez'!J17</f>
        <v>1027</v>
      </c>
      <c r="I17" s="53" t="str">
        <f>+'[1]Access-Dez'!K17</f>
        <v>SERV.AFETOS AS ATIVID.ESPECIFICAS DA JUSTICA</v>
      </c>
      <c r="J17" s="52" t="str">
        <f>+'[1]Access-Dez'!L17</f>
        <v>5</v>
      </c>
      <c r="K17" s="57"/>
      <c r="L17" s="57"/>
      <c r="M17" s="57"/>
      <c r="N17" s="55">
        <f t="shared" si="0"/>
        <v>0</v>
      </c>
      <c r="O17" s="57">
        <v>0</v>
      </c>
      <c r="P17" s="57">
        <f>'[1]Access-Dez'!M17</f>
        <v>710000</v>
      </c>
      <c r="Q17" s="57">
        <f>'[1]Access-Dez'!N17-'[1]Access-Dez'!O17</f>
        <v>0</v>
      </c>
      <c r="R17" s="57">
        <f t="shared" si="1"/>
        <v>710000</v>
      </c>
      <c r="S17" s="57">
        <f>'[1]Access-Dez'!P17</f>
        <v>710000</v>
      </c>
      <c r="T17" s="58">
        <f t="shared" si="2"/>
        <v>1</v>
      </c>
      <c r="U17" s="57">
        <f>'[1]Access-Dez'!Q17</f>
        <v>710000</v>
      </c>
      <c r="V17" s="58">
        <f t="shared" si="3"/>
        <v>1</v>
      </c>
      <c r="W17" s="57">
        <f>'[1]Access-Dez'!R17</f>
        <v>710000</v>
      </c>
      <c r="X17" s="58">
        <f t="shared" si="4"/>
        <v>1</v>
      </c>
    </row>
    <row r="18" spans="1:24" s="11" customFormat="1" ht="28.5" customHeight="1" x14ac:dyDescent="0.2">
      <c r="A18" s="52" t="str">
        <f>+'[1]Access-Dez'!A18</f>
        <v>12101</v>
      </c>
      <c r="B18" s="53" t="str">
        <f>+'[1]Access-Dez'!B18</f>
        <v>JUSTICA FEDERAL DE PRIMEIRO GRAU</v>
      </c>
      <c r="C18" s="52" t="str">
        <f>CONCATENATE('[1]Access-Dez'!C18,".",'[1]Access-Dez'!D18)</f>
        <v>02.122</v>
      </c>
      <c r="D18" s="52" t="str">
        <f>CONCATENATE('[1]Access-Dez'!E18,".",'[1]Access-Dez'!G18)</f>
        <v>0033.166X</v>
      </c>
      <c r="E18" s="53" t="str">
        <f>+'[1]Access-Dez'!F18</f>
        <v>PROGRAMA DE GESTAO E MANUTENCAO DO PODER JUDICIARIO</v>
      </c>
      <c r="F18" s="53" t="str">
        <f>+'[1]Access-Dez'!H18</f>
        <v>AQUISICAO DE EDIFICIO-SEDE DA JUSTICA FEDERAL EM ITAPEVA - S</v>
      </c>
      <c r="G18" s="52" t="str">
        <f>IF('[1]Access-Dez'!I18="1","F","S")</f>
        <v>F</v>
      </c>
      <c r="H18" s="52" t="str">
        <f>+'[1]Access-Dez'!J18</f>
        <v>1000</v>
      </c>
      <c r="I18" s="53" t="str">
        <f>+'[1]Access-Dez'!K18</f>
        <v>RECURSOS LIVRES DA UNIAO</v>
      </c>
      <c r="J18" s="52" t="str">
        <f>+'[1]Access-Dez'!L18</f>
        <v>5</v>
      </c>
      <c r="K18" s="57"/>
      <c r="L18" s="57"/>
      <c r="M18" s="57"/>
      <c r="N18" s="55">
        <f t="shared" si="0"/>
        <v>0</v>
      </c>
      <c r="O18" s="57">
        <v>0</v>
      </c>
      <c r="P18" s="57">
        <f>'[1]Access-Dez'!M18</f>
        <v>8500000</v>
      </c>
      <c r="Q18" s="57">
        <f>'[1]Access-Dez'!N18-'[1]Access-Dez'!O18</f>
        <v>0</v>
      </c>
      <c r="R18" s="57">
        <f t="shared" si="1"/>
        <v>8500000</v>
      </c>
      <c r="S18" s="57">
        <f>'[1]Access-Dez'!P18</f>
        <v>8500000</v>
      </c>
      <c r="T18" s="58">
        <f t="shared" si="2"/>
        <v>1</v>
      </c>
      <c r="U18" s="57">
        <f>'[1]Access-Dez'!Q18</f>
        <v>8500000</v>
      </c>
      <c r="V18" s="58">
        <f t="shared" si="3"/>
        <v>1</v>
      </c>
      <c r="W18" s="57">
        <f>'[1]Access-Dez'!R18</f>
        <v>8002750</v>
      </c>
      <c r="X18" s="58">
        <f t="shared" si="4"/>
        <v>0.9415</v>
      </c>
    </row>
    <row r="19" spans="1:24" s="11" customFormat="1" ht="28.5" customHeight="1" x14ac:dyDescent="0.2">
      <c r="A19" s="52" t="str">
        <f>+'[1]Access-Dez'!A19</f>
        <v>12101</v>
      </c>
      <c r="B19" s="53" t="str">
        <f>+'[1]Access-Dez'!B19</f>
        <v>JUSTICA FEDERAL DE PRIMEIRO GRAU</v>
      </c>
      <c r="C19" s="52" t="str">
        <f>CONCATENATE('[1]Access-Dez'!C19,".",'[1]Access-Dez'!D19)</f>
        <v>02.122</v>
      </c>
      <c r="D19" s="52" t="str">
        <f>CONCATENATE('[1]Access-Dez'!E19,".",'[1]Access-Dez'!G19)</f>
        <v>0033.166Y</v>
      </c>
      <c r="E19" s="53" t="str">
        <f>+'[1]Access-Dez'!F19</f>
        <v>PROGRAMA DE GESTAO E MANUTENCAO DO PODER JUDICIARIO</v>
      </c>
      <c r="F19" s="53" t="str">
        <f>+'[1]Access-Dez'!H19</f>
        <v>AQUISICAO DE EDIFICIO-SEDE DA JUSTICA FEDERAL EM OSASCO - SP</v>
      </c>
      <c r="G19" s="52" t="str">
        <f>IF('[1]Access-Dez'!I19="1","F","S")</f>
        <v>F</v>
      </c>
      <c r="H19" s="52" t="str">
        <f>+'[1]Access-Dez'!J19</f>
        <v>1000</v>
      </c>
      <c r="I19" s="53" t="str">
        <f>+'[1]Access-Dez'!K19</f>
        <v>RECURSOS LIVRES DA UNIAO</v>
      </c>
      <c r="J19" s="52" t="str">
        <f>+'[1]Access-Dez'!L19</f>
        <v>5</v>
      </c>
      <c r="K19" s="57"/>
      <c r="L19" s="57"/>
      <c r="M19" s="57"/>
      <c r="N19" s="55">
        <f t="shared" si="0"/>
        <v>0</v>
      </c>
      <c r="O19" s="57">
        <v>0</v>
      </c>
      <c r="P19" s="57">
        <f>'[1]Access-Dez'!M19</f>
        <v>13750000</v>
      </c>
      <c r="Q19" s="57">
        <f>'[1]Access-Dez'!N19-'[1]Access-Dez'!O19</f>
        <v>0</v>
      </c>
      <c r="R19" s="57">
        <f t="shared" si="1"/>
        <v>13750000</v>
      </c>
      <c r="S19" s="57">
        <f>'[1]Access-Dez'!P19</f>
        <v>13750000</v>
      </c>
      <c r="T19" s="58">
        <f t="shared" si="2"/>
        <v>1</v>
      </c>
      <c r="U19" s="57">
        <f>'[1]Access-Dez'!Q19</f>
        <v>13750000</v>
      </c>
      <c r="V19" s="58">
        <f t="shared" si="3"/>
        <v>1</v>
      </c>
      <c r="W19" s="57">
        <f>'[1]Access-Dez'!R19</f>
        <v>12945625</v>
      </c>
      <c r="X19" s="58">
        <f t="shared" si="4"/>
        <v>0.9415</v>
      </c>
    </row>
    <row r="20" spans="1:24" s="11" customFormat="1" ht="28.5" customHeight="1" x14ac:dyDescent="0.2">
      <c r="A20" s="52" t="str">
        <f>+'[1]Access-Dez'!A20</f>
        <v>12101</v>
      </c>
      <c r="B20" s="53" t="str">
        <f>+'[1]Access-Dez'!B20</f>
        <v>JUSTICA FEDERAL DE PRIMEIRO GRAU</v>
      </c>
      <c r="C20" s="52" t="str">
        <f>CONCATENATE('[1]Access-Dez'!C20,".",'[1]Access-Dez'!D20)</f>
        <v>02.122</v>
      </c>
      <c r="D20" s="52" t="str">
        <f>CONCATENATE('[1]Access-Dez'!E20,".",'[1]Access-Dez'!G20)</f>
        <v>0033.20TP</v>
      </c>
      <c r="E20" s="53" t="str">
        <f>+'[1]Access-Dez'!F20</f>
        <v>PROGRAMA DE GESTAO E MANUTENCAO DO PODER JUDICIARIO</v>
      </c>
      <c r="F20" s="53" t="str">
        <f>+'[1]Access-Dez'!H20</f>
        <v>ATIVOS CIVIS DA UNIAO</v>
      </c>
      <c r="G20" s="52" t="str">
        <f>IF('[1]Access-Dez'!I20="1","F","S")</f>
        <v>F</v>
      </c>
      <c r="H20" s="52" t="str">
        <f>+'[1]Access-Dez'!J20</f>
        <v>1000</v>
      </c>
      <c r="I20" s="53" t="str">
        <f>+'[1]Access-Dez'!K20</f>
        <v>RECURSOS LIVRES DA UNIAO</v>
      </c>
      <c r="J20" s="52" t="str">
        <f>+'[1]Access-Dez'!L20</f>
        <v>1</v>
      </c>
      <c r="K20" s="57"/>
      <c r="L20" s="57"/>
      <c r="M20" s="57"/>
      <c r="N20" s="55">
        <f t="shared" si="0"/>
        <v>0</v>
      </c>
      <c r="O20" s="57">
        <v>0</v>
      </c>
      <c r="P20" s="57">
        <f>'[1]Access-Dez'!M20</f>
        <v>1280699272.22</v>
      </c>
      <c r="Q20" s="57">
        <f>'[1]Access-Dez'!N20-'[1]Access-Dez'!O20</f>
        <v>0</v>
      </c>
      <c r="R20" s="57">
        <f t="shared" si="1"/>
        <v>1280699272.22</v>
      </c>
      <c r="S20" s="57">
        <f>'[1]Access-Dez'!P20</f>
        <v>1280699272.22</v>
      </c>
      <c r="T20" s="58">
        <f t="shared" si="2"/>
        <v>1</v>
      </c>
      <c r="U20" s="57">
        <f>'[1]Access-Dez'!Q20</f>
        <v>1278855963.6800001</v>
      </c>
      <c r="V20" s="58">
        <f t="shared" si="3"/>
        <v>0.99856070150113796</v>
      </c>
      <c r="W20" s="57">
        <f>'[1]Access-Dez'!R20</f>
        <v>1258905217.1700001</v>
      </c>
      <c r="X20" s="58">
        <f t="shared" si="4"/>
        <v>0.98298269115729131</v>
      </c>
    </row>
    <row r="21" spans="1:24" s="11" customFormat="1" ht="28.5" customHeight="1" x14ac:dyDescent="0.2">
      <c r="A21" s="52" t="str">
        <f>+'[1]Access-Dez'!A21</f>
        <v>12101</v>
      </c>
      <c r="B21" s="53" t="str">
        <f>+'[1]Access-Dez'!B21</f>
        <v>JUSTICA FEDERAL DE PRIMEIRO GRAU</v>
      </c>
      <c r="C21" s="52" t="str">
        <f>CONCATENATE('[1]Access-Dez'!C21,".",'[1]Access-Dez'!D21)</f>
        <v>02.122</v>
      </c>
      <c r="D21" s="52" t="str">
        <f>CONCATENATE('[1]Access-Dez'!E21,".",'[1]Access-Dez'!G21)</f>
        <v>0033.20TP</v>
      </c>
      <c r="E21" s="53" t="str">
        <f>+'[1]Access-Dez'!F21</f>
        <v>PROGRAMA DE GESTAO E MANUTENCAO DO PODER JUDICIARIO</v>
      </c>
      <c r="F21" s="53" t="str">
        <f>+'[1]Access-Dez'!H21</f>
        <v>ATIVOS CIVIS DA UNIAO</v>
      </c>
      <c r="G21" s="52" t="str">
        <f>IF('[1]Access-Dez'!I21="1","F","S")</f>
        <v>F</v>
      </c>
      <c r="H21" s="52" t="str">
        <f>+'[1]Access-Dez'!J21</f>
        <v>3000</v>
      </c>
      <c r="I21" s="53" t="str">
        <f>+'[1]Access-Dez'!K21</f>
        <v>RECURSOS LIVRES DA UNIAO</v>
      </c>
      <c r="J21" s="52" t="str">
        <f>+'[1]Access-Dez'!L21</f>
        <v>1</v>
      </c>
      <c r="K21" s="57"/>
      <c r="L21" s="57"/>
      <c r="M21" s="57"/>
      <c r="N21" s="55">
        <f t="shared" si="0"/>
        <v>0</v>
      </c>
      <c r="O21" s="57">
        <v>0</v>
      </c>
      <c r="P21" s="57">
        <f>'[1]Access-Dez'!M21</f>
        <v>52000000</v>
      </c>
      <c r="Q21" s="57">
        <f>'[1]Access-Dez'!N21-'[1]Access-Dez'!O21</f>
        <v>0</v>
      </c>
      <c r="R21" s="57">
        <f t="shared" si="1"/>
        <v>52000000</v>
      </c>
      <c r="S21" s="57">
        <f>'[1]Access-Dez'!P21</f>
        <v>52000000</v>
      </c>
      <c r="T21" s="58">
        <f t="shared" si="2"/>
        <v>1</v>
      </c>
      <c r="U21" s="57">
        <f>'[1]Access-Dez'!Q21</f>
        <v>52000000</v>
      </c>
      <c r="V21" s="58">
        <f t="shared" si="3"/>
        <v>1</v>
      </c>
      <c r="W21" s="57">
        <f>'[1]Access-Dez'!R21</f>
        <v>52000000</v>
      </c>
      <c r="X21" s="58">
        <f t="shared" si="4"/>
        <v>1</v>
      </c>
    </row>
    <row r="22" spans="1:24" s="11" customFormat="1" ht="28.5" customHeight="1" x14ac:dyDescent="0.2">
      <c r="A22" s="52" t="str">
        <f>+'[1]Access-Dez'!A22</f>
        <v>12101</v>
      </c>
      <c r="B22" s="53" t="str">
        <f>+'[1]Access-Dez'!B22</f>
        <v>JUSTICA FEDERAL DE PRIMEIRO GRAU</v>
      </c>
      <c r="C22" s="52" t="str">
        <f>CONCATENATE('[1]Access-Dez'!C22,".",'[1]Access-Dez'!D22)</f>
        <v>02.122</v>
      </c>
      <c r="D22" s="52" t="str">
        <f>CONCATENATE('[1]Access-Dez'!E22,".",'[1]Access-Dez'!G22)</f>
        <v>0033.216H</v>
      </c>
      <c r="E22" s="53" t="str">
        <f>+'[1]Access-Dez'!F22</f>
        <v>PROGRAMA DE GESTAO E MANUTENCAO DO PODER JUDICIARIO</v>
      </c>
      <c r="F22" s="53" t="str">
        <f>+'[1]Access-Dez'!H22</f>
        <v>AJUDA DE CUSTO PARA MORADIA OU AUXILIO-MORADIA A AGENTES PUB</v>
      </c>
      <c r="G22" s="52" t="str">
        <f>IF('[1]Access-Dez'!I22="1","F","S")</f>
        <v>F</v>
      </c>
      <c r="H22" s="52" t="str">
        <f>+'[1]Access-Dez'!J22</f>
        <v>1000</v>
      </c>
      <c r="I22" s="53" t="str">
        <f>+'[1]Access-Dez'!K22</f>
        <v>RECURSOS LIVRES DA UNIAO</v>
      </c>
      <c r="J22" s="52" t="str">
        <f>+'[1]Access-Dez'!L22</f>
        <v>3</v>
      </c>
      <c r="K22" s="57"/>
      <c r="L22" s="57"/>
      <c r="M22" s="57"/>
      <c r="N22" s="55">
        <f t="shared" si="0"/>
        <v>0</v>
      </c>
      <c r="O22" s="57">
        <v>0</v>
      </c>
      <c r="P22" s="57">
        <f>'[1]Access-Dez'!M22</f>
        <v>100712</v>
      </c>
      <c r="Q22" s="57">
        <f>'[1]Access-Dez'!N22-'[1]Access-Dez'!O22</f>
        <v>0</v>
      </c>
      <c r="R22" s="57">
        <f t="shared" si="1"/>
        <v>100712</v>
      </c>
      <c r="S22" s="57">
        <f>'[1]Access-Dez'!P22</f>
        <v>100712</v>
      </c>
      <c r="T22" s="58">
        <f t="shared" si="2"/>
        <v>1</v>
      </c>
      <c r="U22" s="57">
        <f>'[1]Access-Dez'!Q22</f>
        <v>91879.57</v>
      </c>
      <c r="V22" s="58">
        <f t="shared" si="3"/>
        <v>0.91230012312336173</v>
      </c>
      <c r="W22" s="57">
        <f>'[1]Access-Dez'!R22</f>
        <v>91879.57</v>
      </c>
      <c r="X22" s="58">
        <f t="shared" si="4"/>
        <v>0.91230012312336173</v>
      </c>
    </row>
    <row r="23" spans="1:24" s="11" customFormat="1" ht="28.5" customHeight="1" x14ac:dyDescent="0.2">
      <c r="A23" s="52" t="str">
        <f>+'[1]Access-Dez'!A23</f>
        <v>12101</v>
      </c>
      <c r="B23" s="53" t="str">
        <f>+'[1]Access-Dez'!B23</f>
        <v>JUSTICA FEDERAL DE PRIMEIRO GRAU</v>
      </c>
      <c r="C23" s="52" t="str">
        <f>CONCATENATE('[1]Access-Dez'!C23,".",'[1]Access-Dez'!D23)</f>
        <v>02.122</v>
      </c>
      <c r="D23" s="52" t="str">
        <f>CONCATENATE('[1]Access-Dez'!E23,".",'[1]Access-Dez'!G23)</f>
        <v>0033.219Z</v>
      </c>
      <c r="E23" s="53" t="str">
        <f>+'[1]Access-Dez'!F23</f>
        <v>PROGRAMA DE GESTAO E MANUTENCAO DO PODER JUDICIARIO</v>
      </c>
      <c r="F23" s="53" t="str">
        <f>+'[1]Access-Dez'!H23</f>
        <v>CONSERVACAO E RECUPERACAO DE ATIVOS DE INFRAESTRUTURA DA UNI</v>
      </c>
      <c r="G23" s="52" t="str">
        <f>IF('[1]Access-Dez'!I23="1","F","S")</f>
        <v>F</v>
      </c>
      <c r="H23" s="52" t="str">
        <f>+'[1]Access-Dez'!J23</f>
        <v>1000</v>
      </c>
      <c r="I23" s="53" t="str">
        <f>+'[1]Access-Dez'!K23</f>
        <v>RECURSOS LIVRES DA UNIAO</v>
      </c>
      <c r="J23" s="52" t="str">
        <f>+'[1]Access-Dez'!L23</f>
        <v>4</v>
      </c>
      <c r="K23" s="57"/>
      <c r="L23" s="57"/>
      <c r="M23" s="57"/>
      <c r="N23" s="55">
        <f t="shared" si="0"/>
        <v>0</v>
      </c>
      <c r="O23" s="57">
        <v>0</v>
      </c>
      <c r="P23" s="57">
        <f>'[1]Access-Dez'!M23</f>
        <v>16216904</v>
      </c>
      <c r="Q23" s="57">
        <f>'[1]Access-Dez'!N23-'[1]Access-Dez'!O23</f>
        <v>0</v>
      </c>
      <c r="R23" s="57">
        <f t="shared" si="1"/>
        <v>16216904</v>
      </c>
      <c r="S23" s="57">
        <f>'[1]Access-Dez'!P23</f>
        <v>14857778.52</v>
      </c>
      <c r="T23" s="58">
        <f t="shared" si="2"/>
        <v>0.91619081669349456</v>
      </c>
      <c r="U23" s="57">
        <f>'[1]Access-Dez'!Q23</f>
        <v>1176943.52</v>
      </c>
      <c r="V23" s="58">
        <f t="shared" si="3"/>
        <v>7.2575105581188612E-2</v>
      </c>
      <c r="W23" s="57">
        <f>'[1]Access-Dez'!R23</f>
        <v>1158754.03</v>
      </c>
      <c r="X23" s="58">
        <f t="shared" si="4"/>
        <v>7.1453467936913234E-2</v>
      </c>
    </row>
    <row r="24" spans="1:24" s="11" customFormat="1" ht="28.5" customHeight="1" x14ac:dyDescent="0.2">
      <c r="A24" s="52" t="str">
        <f>+'[1]Access-Dez'!A24</f>
        <v>12101</v>
      </c>
      <c r="B24" s="53" t="str">
        <f>+'[1]Access-Dez'!B24</f>
        <v>JUSTICA FEDERAL DE PRIMEIRO GRAU</v>
      </c>
      <c r="C24" s="52" t="str">
        <f>CONCATENATE('[1]Access-Dez'!C24,".",'[1]Access-Dez'!D24)</f>
        <v>02.331</v>
      </c>
      <c r="D24" s="52" t="str">
        <f>CONCATENATE('[1]Access-Dez'!E24,".",'[1]Access-Dez'!G24)</f>
        <v>0033.2004</v>
      </c>
      <c r="E24" s="53" t="str">
        <f>+'[1]Access-Dez'!F24</f>
        <v>PROGRAMA DE GESTAO E MANUTENCAO DO PODER JUDICIARIO</v>
      </c>
      <c r="F24" s="53" t="str">
        <f>+'[1]Access-Dez'!H24</f>
        <v>ASSISTENCIA MEDICA E ODONTOLOGICA AOS SERVIDORES CIVIS, EMPR</v>
      </c>
      <c r="G24" s="52" t="str">
        <f>IF('[1]Access-Dez'!I24="1","F","S")</f>
        <v>F</v>
      </c>
      <c r="H24" s="52" t="str">
        <f>+'[1]Access-Dez'!J24</f>
        <v>1000</v>
      </c>
      <c r="I24" s="53" t="str">
        <f>+'[1]Access-Dez'!K24</f>
        <v>RECURSOS LIVRES DA UNIAO</v>
      </c>
      <c r="J24" s="52" t="str">
        <f>+'[1]Access-Dez'!L24</f>
        <v>4</v>
      </c>
      <c r="K24" s="57"/>
      <c r="L24" s="57"/>
      <c r="M24" s="57"/>
      <c r="N24" s="55">
        <f t="shared" si="0"/>
        <v>0</v>
      </c>
      <c r="O24" s="57">
        <v>0</v>
      </c>
      <c r="P24" s="57">
        <f>'[1]Access-Dez'!M24</f>
        <v>3000</v>
      </c>
      <c r="Q24" s="57">
        <f>'[1]Access-Dez'!N24-'[1]Access-Dez'!O24</f>
        <v>0</v>
      </c>
      <c r="R24" s="57">
        <f t="shared" si="1"/>
        <v>3000</v>
      </c>
      <c r="S24" s="57">
        <f>'[1]Access-Dez'!P24</f>
        <v>516.35</v>
      </c>
      <c r="T24" s="58">
        <f t="shared" si="2"/>
        <v>0.17211666666666667</v>
      </c>
      <c r="U24" s="57">
        <f>'[1]Access-Dez'!Q24</f>
        <v>516.35</v>
      </c>
      <c r="V24" s="58">
        <f t="shared" si="3"/>
        <v>0.17211666666666667</v>
      </c>
      <c r="W24" s="57">
        <f>'[1]Access-Dez'!R24</f>
        <v>516.35</v>
      </c>
      <c r="X24" s="58">
        <f t="shared" si="4"/>
        <v>0.17211666666666667</v>
      </c>
    </row>
    <row r="25" spans="1:24" s="11" customFormat="1" ht="28.5" customHeight="1" x14ac:dyDescent="0.2">
      <c r="A25" s="52" t="str">
        <f>+'[1]Access-Dez'!A25</f>
        <v>12101</v>
      </c>
      <c r="B25" s="53" t="str">
        <f>+'[1]Access-Dez'!B25</f>
        <v>JUSTICA FEDERAL DE PRIMEIRO GRAU</v>
      </c>
      <c r="C25" s="52" t="str">
        <f>CONCATENATE('[1]Access-Dez'!C25,".",'[1]Access-Dez'!D25)</f>
        <v>02.331</v>
      </c>
      <c r="D25" s="52" t="str">
        <f>CONCATENATE('[1]Access-Dez'!E25,".",'[1]Access-Dez'!G25)</f>
        <v>0033.2004</v>
      </c>
      <c r="E25" s="53" t="str">
        <f>+'[1]Access-Dez'!F25</f>
        <v>PROGRAMA DE GESTAO E MANUTENCAO DO PODER JUDICIARIO</v>
      </c>
      <c r="F25" s="53" t="str">
        <f>+'[1]Access-Dez'!H25</f>
        <v>ASSISTENCIA MEDICA E ODONTOLOGICA AOS SERVIDORES CIVIS, EMPR</v>
      </c>
      <c r="G25" s="52" t="str">
        <f>IF('[1]Access-Dez'!I25="1","F","S")</f>
        <v>F</v>
      </c>
      <c r="H25" s="52" t="str">
        <f>+'[1]Access-Dez'!J25</f>
        <v>1000</v>
      </c>
      <c r="I25" s="53" t="str">
        <f>+'[1]Access-Dez'!K25</f>
        <v>RECURSOS LIVRES DA UNIAO</v>
      </c>
      <c r="J25" s="52" t="str">
        <f>+'[1]Access-Dez'!L25</f>
        <v>3</v>
      </c>
      <c r="K25" s="57"/>
      <c r="L25" s="57"/>
      <c r="M25" s="57"/>
      <c r="N25" s="55">
        <f t="shared" si="0"/>
        <v>0</v>
      </c>
      <c r="O25" s="57">
        <v>0</v>
      </c>
      <c r="P25" s="57">
        <f>'[1]Access-Dez'!M25</f>
        <v>97425095.599999994</v>
      </c>
      <c r="Q25" s="57">
        <f>'[1]Access-Dez'!N25-'[1]Access-Dez'!O25</f>
        <v>0</v>
      </c>
      <c r="R25" s="57">
        <f t="shared" si="1"/>
        <v>97425095.599999994</v>
      </c>
      <c r="S25" s="57">
        <f>'[1]Access-Dez'!P25</f>
        <v>97401979.090000004</v>
      </c>
      <c r="T25" s="58">
        <f t="shared" si="2"/>
        <v>0.99976272530339716</v>
      </c>
      <c r="U25" s="57">
        <f>'[1]Access-Dez'!Q25</f>
        <v>82525337.950000003</v>
      </c>
      <c r="V25" s="58">
        <f t="shared" si="3"/>
        <v>0.84706448006811097</v>
      </c>
      <c r="W25" s="57">
        <f>'[1]Access-Dez'!R25</f>
        <v>80989448.400000006</v>
      </c>
      <c r="X25" s="58">
        <f t="shared" si="4"/>
        <v>0.83129965540418738</v>
      </c>
    </row>
    <row r="26" spans="1:24" s="11" customFormat="1" ht="28.5" customHeight="1" x14ac:dyDescent="0.2">
      <c r="A26" s="52" t="str">
        <f>+'[1]Access-Dez'!A26</f>
        <v>12101</v>
      </c>
      <c r="B26" s="53" t="str">
        <f>+'[1]Access-Dez'!B26</f>
        <v>JUSTICA FEDERAL DE PRIMEIRO GRAU</v>
      </c>
      <c r="C26" s="52" t="str">
        <f>CONCATENATE('[1]Access-Dez'!C26,".",'[1]Access-Dez'!D26)</f>
        <v>02.331</v>
      </c>
      <c r="D26" s="52" t="str">
        <f>CONCATENATE('[1]Access-Dez'!E26,".",'[1]Access-Dez'!G26)</f>
        <v>0033.212B</v>
      </c>
      <c r="E26" s="53" t="str">
        <f>+'[1]Access-Dez'!F26</f>
        <v>PROGRAMA DE GESTAO E MANUTENCAO DO PODER JUDICIARIO</v>
      </c>
      <c r="F26" s="53" t="str">
        <f>+'[1]Access-Dez'!H26</f>
        <v>BENEFICIOS OBRIGATORIOS AOS SERVIDORES CIVIS, EMPREGADOS, MI</v>
      </c>
      <c r="G26" s="52" t="str">
        <f>IF('[1]Access-Dez'!I26="1","F","S")</f>
        <v>F</v>
      </c>
      <c r="H26" s="52" t="str">
        <f>+'[1]Access-Dez'!J26</f>
        <v>1000</v>
      </c>
      <c r="I26" s="53" t="str">
        <f>+'[1]Access-Dez'!K26</f>
        <v>RECURSOS LIVRES DA UNIAO</v>
      </c>
      <c r="J26" s="52" t="str">
        <f>+'[1]Access-Dez'!L26</f>
        <v>3</v>
      </c>
      <c r="K26" s="57"/>
      <c r="L26" s="57"/>
      <c r="M26" s="57"/>
      <c r="N26" s="55">
        <f t="shared" si="0"/>
        <v>0</v>
      </c>
      <c r="O26" s="57">
        <v>0</v>
      </c>
      <c r="P26" s="57">
        <f>'[1]Access-Dez'!M26</f>
        <v>83998939.849999994</v>
      </c>
      <c r="Q26" s="57">
        <f>'[1]Access-Dez'!N26-'[1]Access-Dez'!O26</f>
        <v>0</v>
      </c>
      <c r="R26" s="57">
        <f t="shared" si="1"/>
        <v>83998939.849999994</v>
      </c>
      <c r="S26" s="57">
        <f>'[1]Access-Dez'!P26</f>
        <v>83489162.890000001</v>
      </c>
      <c r="T26" s="58">
        <f t="shared" si="2"/>
        <v>0.99393115007272326</v>
      </c>
      <c r="U26" s="57">
        <f>'[1]Access-Dez'!Q26</f>
        <v>83197106.329999998</v>
      </c>
      <c r="V26" s="58">
        <f t="shared" si="3"/>
        <v>0.99045424238172697</v>
      </c>
      <c r="W26" s="57">
        <f>'[1]Access-Dez'!R26</f>
        <v>83197106.329999998</v>
      </c>
      <c r="X26" s="58">
        <f t="shared" si="4"/>
        <v>0.99045424238172697</v>
      </c>
    </row>
    <row r="27" spans="1:24" s="11" customFormat="1" ht="28.5" customHeight="1" x14ac:dyDescent="0.2">
      <c r="A27" s="52" t="str">
        <f>+'[1]Access-Dez'!A27</f>
        <v>12101</v>
      </c>
      <c r="B27" s="53" t="str">
        <f>+'[1]Access-Dez'!B27</f>
        <v>JUSTICA FEDERAL DE PRIMEIRO GRAU</v>
      </c>
      <c r="C27" s="52" t="str">
        <f>CONCATENATE('[1]Access-Dez'!C27,".",'[1]Access-Dez'!D27)</f>
        <v>02.846</v>
      </c>
      <c r="D27" s="52" t="str">
        <f>CONCATENATE('[1]Access-Dez'!E27,".",'[1]Access-Dez'!G27)</f>
        <v>0033.09HB</v>
      </c>
      <c r="E27" s="53" t="str">
        <f>+'[1]Access-Dez'!F27</f>
        <v>PROGRAMA DE GESTAO E MANUTENCAO DO PODER JUDICIARIO</v>
      </c>
      <c r="F27" s="53" t="str">
        <f>+'[1]Access-Dez'!H27</f>
        <v>CONTRIBUICAO DA UNIAO, DE SUAS AUTARQUIAS E FUNDACOES PARA O</v>
      </c>
      <c r="G27" s="52" t="str">
        <f>IF('[1]Access-Dez'!I27="1","F","S")</f>
        <v>F</v>
      </c>
      <c r="H27" s="52" t="str">
        <f>+'[1]Access-Dez'!J27</f>
        <v>1000</v>
      </c>
      <c r="I27" s="53" t="str">
        <f>+'[1]Access-Dez'!K27</f>
        <v>RECURSOS LIVRES DA UNIAO</v>
      </c>
      <c r="J27" s="52" t="str">
        <f>+'[1]Access-Dez'!L27</f>
        <v>1</v>
      </c>
      <c r="K27" s="57"/>
      <c r="L27" s="57"/>
      <c r="M27" s="57"/>
      <c r="N27" s="55">
        <f t="shared" si="0"/>
        <v>0</v>
      </c>
      <c r="O27" s="57">
        <v>0</v>
      </c>
      <c r="P27" s="57">
        <f>'[1]Access-Dez'!M27</f>
        <v>243659858.68000001</v>
      </c>
      <c r="Q27" s="57">
        <f>'[1]Access-Dez'!N27-'[1]Access-Dez'!O27</f>
        <v>0</v>
      </c>
      <c r="R27" s="57">
        <f t="shared" si="1"/>
        <v>243659858.68000001</v>
      </c>
      <c r="S27" s="57">
        <f>'[1]Access-Dez'!P27</f>
        <v>243659858.68000001</v>
      </c>
      <c r="T27" s="58">
        <f t="shared" si="2"/>
        <v>1</v>
      </c>
      <c r="U27" s="57">
        <f>'[1]Access-Dez'!Q27</f>
        <v>243647458.68000001</v>
      </c>
      <c r="V27" s="58">
        <f t="shared" si="3"/>
        <v>0.99994910938524229</v>
      </c>
      <c r="W27" s="57">
        <f>'[1]Access-Dez'!R27</f>
        <v>243647458.68000001</v>
      </c>
      <c r="X27" s="58">
        <f t="shared" si="4"/>
        <v>0.99994910938524229</v>
      </c>
    </row>
    <row r="28" spans="1:24" s="11" customFormat="1" ht="28.5" customHeight="1" x14ac:dyDescent="0.2">
      <c r="A28" s="52" t="str">
        <f>+'[1]Access-Dez'!A28</f>
        <v>12101</v>
      </c>
      <c r="B28" s="53" t="str">
        <f>+'[1]Access-Dez'!B28</f>
        <v>JUSTICA FEDERAL DE PRIMEIRO GRAU</v>
      </c>
      <c r="C28" s="52" t="str">
        <f>CONCATENATE('[1]Access-Dez'!C28,".",'[1]Access-Dez'!D28)</f>
        <v>09.272</v>
      </c>
      <c r="D28" s="52" t="str">
        <f>CONCATENATE('[1]Access-Dez'!E28,".",'[1]Access-Dez'!G28)</f>
        <v>0033.0181</v>
      </c>
      <c r="E28" s="53" t="str">
        <f>+'[1]Access-Dez'!F28</f>
        <v>PROGRAMA DE GESTAO E MANUTENCAO DO PODER JUDICIARIO</v>
      </c>
      <c r="F28" s="53" t="str">
        <f>+'[1]Access-Dez'!H28</f>
        <v>APOSENTADORIAS E PENSOES CIVIS DA UNIAO</v>
      </c>
      <c r="G28" s="52" t="str">
        <f>IF('[1]Access-Dez'!I28="1","F","S")</f>
        <v>S</v>
      </c>
      <c r="H28" s="52" t="str">
        <f>+'[1]Access-Dez'!J28</f>
        <v>1000</v>
      </c>
      <c r="I28" s="53" t="str">
        <f>+'[1]Access-Dez'!K28</f>
        <v>RECURSOS LIVRES DA UNIAO</v>
      </c>
      <c r="J28" s="52" t="str">
        <f>+'[1]Access-Dez'!L28</f>
        <v>1</v>
      </c>
      <c r="K28" s="57"/>
      <c r="L28" s="57"/>
      <c r="M28" s="57"/>
      <c r="N28" s="55">
        <f t="shared" si="0"/>
        <v>0</v>
      </c>
      <c r="O28" s="57">
        <v>0</v>
      </c>
      <c r="P28" s="57">
        <f>'[1]Access-Dez'!M28</f>
        <v>44828459.880000003</v>
      </c>
      <c r="Q28" s="57">
        <f>'[1]Access-Dez'!N28-'[1]Access-Dez'!O28</f>
        <v>0</v>
      </c>
      <c r="R28" s="57">
        <f t="shared" si="1"/>
        <v>44828459.880000003</v>
      </c>
      <c r="S28" s="57">
        <f>'[1]Access-Dez'!P28</f>
        <v>44828459.880000003</v>
      </c>
      <c r="T28" s="58">
        <f t="shared" si="2"/>
        <v>1</v>
      </c>
      <c r="U28" s="57">
        <f>'[1]Access-Dez'!Q28</f>
        <v>43008473.350000001</v>
      </c>
      <c r="V28" s="58">
        <f t="shared" si="3"/>
        <v>0.95940109174234689</v>
      </c>
      <c r="W28" s="57">
        <f>'[1]Access-Dez'!R28</f>
        <v>39195988.049999997</v>
      </c>
      <c r="X28" s="58">
        <f t="shared" si="4"/>
        <v>0.87435500025926827</v>
      </c>
    </row>
    <row r="29" spans="1:24" s="11" customFormat="1" ht="28.5" customHeight="1" x14ac:dyDescent="0.2">
      <c r="A29" s="52" t="str">
        <f>+'[1]Access-Dez'!A29</f>
        <v>12101</v>
      </c>
      <c r="B29" s="53" t="str">
        <f>+'[1]Access-Dez'!B29</f>
        <v>JUSTICA FEDERAL DE PRIMEIRO GRAU</v>
      </c>
      <c r="C29" s="52" t="str">
        <f>CONCATENATE('[1]Access-Dez'!C29,".",'[1]Access-Dez'!D29)</f>
        <v>09.272</v>
      </c>
      <c r="D29" s="52" t="str">
        <f>CONCATENATE('[1]Access-Dez'!E29,".",'[1]Access-Dez'!G29)</f>
        <v>0033.0181</v>
      </c>
      <c r="E29" s="53" t="str">
        <f>+'[1]Access-Dez'!F29</f>
        <v>PROGRAMA DE GESTAO E MANUTENCAO DO PODER JUDICIARIO</v>
      </c>
      <c r="F29" s="53" t="str">
        <f>+'[1]Access-Dez'!H29</f>
        <v>APOSENTADORIAS E PENSOES CIVIS DA UNIAO</v>
      </c>
      <c r="G29" s="52" t="str">
        <f>IF('[1]Access-Dez'!I29="1","F","S")</f>
        <v>S</v>
      </c>
      <c r="H29" s="52" t="str">
        <f>+'[1]Access-Dez'!J29</f>
        <v>1056</v>
      </c>
      <c r="I29" s="53" t="str">
        <f>+'[1]Access-Dez'!K29</f>
        <v>BENEFICIOS DO RPPS DA UNIAO</v>
      </c>
      <c r="J29" s="52" t="str">
        <f>+'[1]Access-Dez'!L29</f>
        <v>1</v>
      </c>
      <c r="K29" s="57"/>
      <c r="L29" s="57"/>
      <c r="M29" s="57"/>
      <c r="N29" s="55">
        <f t="shared" si="0"/>
        <v>0</v>
      </c>
      <c r="O29" s="57">
        <v>0</v>
      </c>
      <c r="P29" s="57">
        <f>'[1]Access-Dez'!M29</f>
        <v>298338249.42000002</v>
      </c>
      <c r="Q29" s="57">
        <f>'[1]Access-Dez'!N29-'[1]Access-Dez'!O29</f>
        <v>0</v>
      </c>
      <c r="R29" s="57">
        <f t="shared" si="1"/>
        <v>298338249.42000002</v>
      </c>
      <c r="S29" s="57">
        <f>'[1]Access-Dez'!P29</f>
        <v>298338249.42000002</v>
      </c>
      <c r="T29" s="58">
        <f t="shared" si="2"/>
        <v>1</v>
      </c>
      <c r="U29" s="57">
        <f>'[1]Access-Dez'!Q29</f>
        <v>298338249.42000002</v>
      </c>
      <c r="V29" s="58">
        <f t="shared" si="3"/>
        <v>1</v>
      </c>
      <c r="W29" s="57">
        <f>'[1]Access-Dez'!R29</f>
        <v>298338249.42000002</v>
      </c>
      <c r="X29" s="58">
        <f t="shared" si="4"/>
        <v>1</v>
      </c>
    </row>
    <row r="30" spans="1:24" s="11" customFormat="1" ht="28.5" customHeight="1" x14ac:dyDescent="0.2">
      <c r="A30" s="52" t="str">
        <f>+'[1]Access-Dez'!A30</f>
        <v>12101</v>
      </c>
      <c r="B30" s="53" t="str">
        <f>+'[1]Access-Dez'!B30</f>
        <v>JUSTICA FEDERAL DE PRIMEIRO GRAU</v>
      </c>
      <c r="C30" s="52" t="str">
        <f>CONCATENATE('[1]Access-Dez'!C30,".",'[1]Access-Dez'!D30)</f>
        <v>28.846</v>
      </c>
      <c r="D30" s="52" t="str">
        <f>CONCATENATE('[1]Access-Dez'!E30,".",'[1]Access-Dez'!G30)</f>
        <v>0909.00S6</v>
      </c>
      <c r="E30" s="53" t="str">
        <f>+'[1]Access-Dez'!F30</f>
        <v>OPERACOES ESPECIAIS: OUTROS ENCARGOS ESPECIAIS</v>
      </c>
      <c r="F30" s="53" t="str">
        <f>+'[1]Access-Dez'!H30</f>
        <v>BENEFICIO ESPECIAL - LEI N. 12.618, DE 2012</v>
      </c>
      <c r="G30" s="52" t="str">
        <f>IF('[1]Access-Dez'!I30="1","F","S")</f>
        <v>F</v>
      </c>
      <c r="H30" s="52" t="str">
        <f>+'[1]Access-Dez'!J30</f>
        <v>1000</v>
      </c>
      <c r="I30" s="53" t="str">
        <f>+'[1]Access-Dez'!K30</f>
        <v>RECURSOS LIVRES DA UNIAO</v>
      </c>
      <c r="J30" s="52" t="str">
        <f>+'[1]Access-Dez'!L30</f>
        <v>1</v>
      </c>
      <c r="K30" s="57"/>
      <c r="L30" s="57"/>
      <c r="M30" s="57"/>
      <c r="N30" s="55">
        <f t="shared" si="0"/>
        <v>0</v>
      </c>
      <c r="O30" s="57">
        <v>0</v>
      </c>
      <c r="P30" s="57">
        <f>'[1]Access-Dez'!M30</f>
        <v>2069030.6</v>
      </c>
      <c r="Q30" s="57">
        <f>'[1]Access-Dez'!N30-'[1]Access-Dez'!O30</f>
        <v>0</v>
      </c>
      <c r="R30" s="57">
        <f t="shared" si="1"/>
        <v>2069030.6</v>
      </c>
      <c r="S30" s="57">
        <f>'[1]Access-Dez'!P30</f>
        <v>2069030.6</v>
      </c>
      <c r="T30" s="58">
        <f t="shared" si="2"/>
        <v>1</v>
      </c>
      <c r="U30" s="57">
        <f>'[1]Access-Dez'!Q30</f>
        <v>2069030.6</v>
      </c>
      <c r="V30" s="58">
        <f t="shared" si="3"/>
        <v>1</v>
      </c>
      <c r="W30" s="57">
        <f>'[1]Access-Dez'!R30</f>
        <v>2069030.6</v>
      </c>
      <c r="X30" s="58">
        <f t="shared" si="4"/>
        <v>1</v>
      </c>
    </row>
    <row r="31" spans="1:24" s="11" customFormat="1" ht="28.5" customHeight="1" x14ac:dyDescent="0.2">
      <c r="A31" s="52" t="str">
        <f>+'[1]Access-Dez'!A31</f>
        <v>12102</v>
      </c>
      <c r="B31" s="53" t="str">
        <f>+'[1]Access-Dez'!B31</f>
        <v>TRIBUNAL REGIONAL FEDERAL DA 1A. REGIAO</v>
      </c>
      <c r="C31" s="52" t="str">
        <f>CONCATENATE('[1]Access-Dez'!C31,".",'[1]Access-Dez'!D31)</f>
        <v>02.061</v>
      </c>
      <c r="D31" s="52" t="str">
        <f>CONCATENATE('[1]Access-Dez'!E31,".",'[1]Access-Dez'!G31)</f>
        <v>0033.4257</v>
      </c>
      <c r="E31" s="53" t="str">
        <f>+'[1]Access-Dez'!F31</f>
        <v>PROGRAMA DE GESTAO E MANUTENCAO DO PODER JUDICIARIO</v>
      </c>
      <c r="F31" s="53" t="str">
        <f>+'[1]Access-Dez'!H31</f>
        <v>JULGAMENTO DE CAUSAS NA JUSTICA FEDERAL</v>
      </c>
      <c r="G31" s="52" t="str">
        <f>IF('[1]Access-Dez'!I31="1","F","S")</f>
        <v>F</v>
      </c>
      <c r="H31" s="52" t="str">
        <f>+'[1]Access-Dez'!J31</f>
        <v>1000</v>
      </c>
      <c r="I31" s="53" t="str">
        <f>+'[1]Access-Dez'!K31</f>
        <v>RECURSOS LIVRES DA UNIAO</v>
      </c>
      <c r="J31" s="52" t="str">
        <f>+'[1]Access-Dez'!L31</f>
        <v>3</v>
      </c>
      <c r="K31" s="57"/>
      <c r="L31" s="57"/>
      <c r="M31" s="57"/>
      <c r="N31" s="55">
        <f t="shared" si="0"/>
        <v>0</v>
      </c>
      <c r="O31" s="57">
        <v>0</v>
      </c>
      <c r="P31" s="57">
        <f>'[1]Access-Dez'!M31</f>
        <v>12022.2</v>
      </c>
      <c r="Q31" s="57">
        <f>'[1]Access-Dez'!N31-'[1]Access-Dez'!O31</f>
        <v>0</v>
      </c>
      <c r="R31" s="57">
        <f t="shared" si="1"/>
        <v>12022.2</v>
      </c>
      <c r="S31" s="57">
        <f>'[1]Access-Dez'!P31</f>
        <v>12022.2</v>
      </c>
      <c r="T31" s="58">
        <f t="shared" si="2"/>
        <v>1</v>
      </c>
      <c r="U31" s="57">
        <f>'[1]Access-Dez'!Q31</f>
        <v>12022.2</v>
      </c>
      <c r="V31" s="58">
        <f t="shared" si="3"/>
        <v>1</v>
      </c>
      <c r="W31" s="57">
        <f>'[1]Access-Dez'!R31</f>
        <v>12022.2</v>
      </c>
      <c r="X31" s="58">
        <f t="shared" si="4"/>
        <v>1</v>
      </c>
    </row>
    <row r="32" spans="1:24" s="11" customFormat="1" ht="28.5" customHeight="1" x14ac:dyDescent="0.2">
      <c r="A32" s="52" t="str">
        <f>+'[1]Access-Dez'!A32</f>
        <v>12104</v>
      </c>
      <c r="B32" s="53" t="str">
        <f>+'[1]Access-Dez'!B32</f>
        <v>TRIBUNAL REGIONAL FEDERAL DA 3A. REGIAO</v>
      </c>
      <c r="C32" s="52" t="str">
        <f>CONCATENATE('[1]Access-Dez'!C32,".",'[1]Access-Dez'!D32)</f>
        <v>02.061</v>
      </c>
      <c r="D32" s="52" t="str">
        <f>CONCATENATE('[1]Access-Dez'!E32,".",'[1]Access-Dez'!G32)</f>
        <v>0033.4257</v>
      </c>
      <c r="E32" s="53" t="str">
        <f>+'[1]Access-Dez'!F32</f>
        <v>PROGRAMA DE GESTAO E MANUTENCAO DO PODER JUDICIARIO</v>
      </c>
      <c r="F32" s="53" t="str">
        <f>+'[1]Access-Dez'!H32</f>
        <v>JULGAMENTO DE CAUSAS NA JUSTICA FEDERAL</v>
      </c>
      <c r="G32" s="52" t="str">
        <f>IF('[1]Access-Dez'!I32="1","F","S")</f>
        <v>F</v>
      </c>
      <c r="H32" s="52" t="str">
        <f>+'[1]Access-Dez'!J32</f>
        <v>1000</v>
      </c>
      <c r="I32" s="53" t="str">
        <f>+'[1]Access-Dez'!K32</f>
        <v>RECURSOS LIVRES DA UNIAO</v>
      </c>
      <c r="J32" s="52" t="str">
        <f>+'[1]Access-Dez'!L32</f>
        <v>3</v>
      </c>
      <c r="K32" s="57"/>
      <c r="L32" s="57"/>
      <c r="M32" s="57"/>
      <c r="N32" s="55">
        <f t="shared" si="0"/>
        <v>0</v>
      </c>
      <c r="O32" s="57">
        <v>0</v>
      </c>
      <c r="P32" s="57">
        <f>'[1]Access-Dez'!M32</f>
        <v>546427.36</v>
      </c>
      <c r="Q32" s="57">
        <f>'[1]Access-Dez'!N32-'[1]Access-Dez'!O32</f>
        <v>0</v>
      </c>
      <c r="R32" s="57">
        <f t="shared" si="1"/>
        <v>546427.36</v>
      </c>
      <c r="S32" s="57">
        <f>'[1]Access-Dez'!P32</f>
        <v>546427.36</v>
      </c>
      <c r="T32" s="58">
        <f t="shared" si="2"/>
        <v>1</v>
      </c>
      <c r="U32" s="57">
        <f>'[1]Access-Dez'!Q32</f>
        <v>546427.36</v>
      </c>
      <c r="V32" s="58">
        <f t="shared" si="3"/>
        <v>1</v>
      </c>
      <c r="W32" s="57">
        <f>'[1]Access-Dez'!R32</f>
        <v>546427.36</v>
      </c>
      <c r="X32" s="58">
        <f t="shared" si="4"/>
        <v>1</v>
      </c>
    </row>
    <row r="33" spans="1:24" s="11" customFormat="1" ht="28.5" customHeight="1" x14ac:dyDescent="0.2">
      <c r="A33" s="52" t="str">
        <f>+'[1]Access-Dez'!A33</f>
        <v>12107</v>
      </c>
      <c r="B33" s="53" t="str">
        <f>+'[1]Access-Dez'!B33</f>
        <v>TRIBUNAL REGIONAL FEDERAL DA 6A. REGIAO</v>
      </c>
      <c r="C33" s="52" t="str">
        <f>CONCATENATE('[1]Access-Dez'!C33,".",'[1]Access-Dez'!D33)</f>
        <v>02.061</v>
      </c>
      <c r="D33" s="52" t="str">
        <f>CONCATENATE('[1]Access-Dez'!E33,".",'[1]Access-Dez'!G33)</f>
        <v>0033.4257</v>
      </c>
      <c r="E33" s="53" t="str">
        <f>+'[1]Access-Dez'!F33</f>
        <v>PROGRAMA DE GESTAO E MANUTENCAO DO PODER JUDICIARIO</v>
      </c>
      <c r="F33" s="53" t="str">
        <f>+'[1]Access-Dez'!H33</f>
        <v>JULGAMENTO DE CAUSAS NA JUSTICA FEDERAL</v>
      </c>
      <c r="G33" s="52" t="str">
        <f>IF('[1]Access-Dez'!I33="1","F","S")</f>
        <v>F</v>
      </c>
      <c r="H33" s="52" t="str">
        <f>+'[1]Access-Dez'!J33</f>
        <v>1000</v>
      </c>
      <c r="I33" s="53" t="str">
        <f>+'[1]Access-Dez'!K33</f>
        <v>RECURSOS LIVRES DA UNIAO</v>
      </c>
      <c r="J33" s="52" t="str">
        <f>+'[1]Access-Dez'!L33</f>
        <v>3</v>
      </c>
      <c r="K33" s="57"/>
      <c r="L33" s="57"/>
      <c r="M33" s="57"/>
      <c r="N33" s="55">
        <f t="shared" si="0"/>
        <v>0</v>
      </c>
      <c r="O33" s="57">
        <v>0</v>
      </c>
      <c r="P33" s="57">
        <f>'[1]Access-Dez'!M33</f>
        <v>600</v>
      </c>
      <c r="Q33" s="57">
        <f>'[1]Access-Dez'!N33-'[1]Access-Dez'!O33</f>
        <v>0</v>
      </c>
      <c r="R33" s="57">
        <f t="shared" si="1"/>
        <v>600</v>
      </c>
      <c r="S33" s="57">
        <f>'[1]Access-Dez'!P33</f>
        <v>600</v>
      </c>
      <c r="T33" s="58">
        <f t="shared" si="2"/>
        <v>1</v>
      </c>
      <c r="U33" s="57">
        <f>'[1]Access-Dez'!Q33</f>
        <v>0</v>
      </c>
      <c r="V33" s="58">
        <f t="shared" si="3"/>
        <v>0</v>
      </c>
      <c r="W33" s="57">
        <f>'[1]Access-Dez'!R33</f>
        <v>0</v>
      </c>
      <c r="X33" s="58">
        <f t="shared" si="4"/>
        <v>0</v>
      </c>
    </row>
    <row r="34" spans="1:24" s="11" customFormat="1" ht="28.5" customHeight="1" x14ac:dyDescent="0.2">
      <c r="A34" s="52" t="str">
        <f>+'[1]Access-Dez'!A34</f>
        <v>14102</v>
      </c>
      <c r="B34" s="53" t="str">
        <f>+'[1]Access-Dez'!B34</f>
        <v>TRIBUNAL REGIONAL ELEITORAL DO ACRE</v>
      </c>
      <c r="C34" s="52" t="str">
        <f>CONCATENATE('[1]Access-Dez'!C34,".",'[1]Access-Dez'!D34)</f>
        <v>02.122</v>
      </c>
      <c r="D34" s="52" t="str">
        <f>CONCATENATE('[1]Access-Dez'!E34,".",'[1]Access-Dez'!G34)</f>
        <v>0033.20GP</v>
      </c>
      <c r="E34" s="53" t="str">
        <f>+'[1]Access-Dez'!F34</f>
        <v>PROGRAMA DE GESTAO E MANUTENCAO DO PODER JUDICIARIO</v>
      </c>
      <c r="F34" s="53" t="str">
        <f>+'[1]Access-Dez'!H34</f>
        <v>JULGAMENTO DE CAUSAS E GESTAO ADMINISTRATIVA NA JUSTICA ELEI</v>
      </c>
      <c r="G34" s="52" t="str">
        <f>IF('[1]Access-Dez'!I34="1","F","S")</f>
        <v>F</v>
      </c>
      <c r="H34" s="52" t="str">
        <f>+'[1]Access-Dez'!J34</f>
        <v>1000</v>
      </c>
      <c r="I34" s="53" t="str">
        <f>+'[1]Access-Dez'!K34</f>
        <v>RECURSOS LIVRES DA UNIAO</v>
      </c>
      <c r="J34" s="52" t="str">
        <f>+'[1]Access-Dez'!L34</f>
        <v>3</v>
      </c>
      <c r="K34" s="57"/>
      <c r="L34" s="57"/>
      <c r="M34" s="57"/>
      <c r="N34" s="55">
        <f t="shared" si="0"/>
        <v>0</v>
      </c>
      <c r="O34" s="57">
        <v>0</v>
      </c>
      <c r="P34" s="57">
        <f>'[1]Access-Dez'!M34</f>
        <v>0</v>
      </c>
      <c r="Q34" s="57">
        <f>'[1]Access-Dez'!N34-'[1]Access-Dez'!O34</f>
        <v>10724.6</v>
      </c>
      <c r="R34" s="57">
        <f t="shared" si="1"/>
        <v>10724.6</v>
      </c>
      <c r="S34" s="57">
        <f>'[1]Access-Dez'!P34</f>
        <v>10724.6</v>
      </c>
      <c r="T34" s="58">
        <f t="shared" si="2"/>
        <v>1</v>
      </c>
      <c r="U34" s="57">
        <f>'[1]Access-Dez'!Q34</f>
        <v>10724.6</v>
      </c>
      <c r="V34" s="58">
        <f t="shared" si="3"/>
        <v>1</v>
      </c>
      <c r="W34" s="57">
        <f>'[1]Access-Dez'!R34</f>
        <v>10724.6</v>
      </c>
      <c r="X34" s="58">
        <f t="shared" si="4"/>
        <v>1</v>
      </c>
    </row>
    <row r="35" spans="1:24" s="11" customFormat="1" ht="28.5" customHeight="1" x14ac:dyDescent="0.2">
      <c r="A35" s="52" t="str">
        <f>+'[1]Access-Dez'!A35</f>
        <v>14114</v>
      </c>
      <c r="B35" s="53" t="str">
        <f>+'[1]Access-Dez'!B35</f>
        <v>TRIBUNAL REGIONAL ELEITORAL DO PARA</v>
      </c>
      <c r="C35" s="52" t="str">
        <f>CONCATENATE('[1]Access-Dez'!C35,".",'[1]Access-Dez'!D35)</f>
        <v>02.122</v>
      </c>
      <c r="D35" s="52" t="str">
        <f>CONCATENATE('[1]Access-Dez'!E35,".",'[1]Access-Dez'!G35)</f>
        <v>0033.20GP</v>
      </c>
      <c r="E35" s="53" t="str">
        <f>+'[1]Access-Dez'!F35</f>
        <v>PROGRAMA DE GESTAO E MANUTENCAO DO PODER JUDICIARIO</v>
      </c>
      <c r="F35" s="53" t="str">
        <f>+'[1]Access-Dez'!H35</f>
        <v>JULGAMENTO DE CAUSAS E GESTAO ADMINISTRATIVA NA JUSTICA ELEI</v>
      </c>
      <c r="G35" s="52" t="str">
        <f>IF('[1]Access-Dez'!I35="1","F","S")</f>
        <v>F</v>
      </c>
      <c r="H35" s="52" t="str">
        <f>+'[1]Access-Dez'!J35</f>
        <v>1000</v>
      </c>
      <c r="I35" s="53" t="str">
        <f>+'[1]Access-Dez'!K35</f>
        <v>RECURSOS LIVRES DA UNIAO</v>
      </c>
      <c r="J35" s="52" t="str">
        <f>+'[1]Access-Dez'!L35</f>
        <v>3</v>
      </c>
      <c r="K35" s="57"/>
      <c r="L35" s="57"/>
      <c r="M35" s="57"/>
      <c r="N35" s="55">
        <f t="shared" si="0"/>
        <v>0</v>
      </c>
      <c r="O35" s="57">
        <v>0</v>
      </c>
      <c r="P35" s="57">
        <f>'[1]Access-Dez'!M35</f>
        <v>0</v>
      </c>
      <c r="Q35" s="57">
        <f>'[1]Access-Dez'!N35-'[1]Access-Dez'!O35</f>
        <v>4285.5200000000004</v>
      </c>
      <c r="R35" s="57">
        <f t="shared" si="1"/>
        <v>4285.5200000000004</v>
      </c>
      <c r="S35" s="57">
        <f>'[1]Access-Dez'!P35</f>
        <v>4285.5200000000004</v>
      </c>
      <c r="T35" s="58">
        <f t="shared" si="2"/>
        <v>1</v>
      </c>
      <c r="U35" s="57">
        <f>'[1]Access-Dez'!Q35</f>
        <v>0</v>
      </c>
      <c r="V35" s="58">
        <f t="shared" si="3"/>
        <v>0</v>
      </c>
      <c r="W35" s="57">
        <f>'[1]Access-Dez'!R35</f>
        <v>0</v>
      </c>
      <c r="X35" s="58">
        <f t="shared" si="4"/>
        <v>0</v>
      </c>
    </row>
    <row r="36" spans="1:24" s="11" customFormat="1" ht="28.5" customHeight="1" x14ac:dyDescent="0.2">
      <c r="A36" s="52" t="str">
        <f>+'[1]Access-Dez'!A36</f>
        <v>14123</v>
      </c>
      <c r="B36" s="53" t="str">
        <f>+'[1]Access-Dez'!B36</f>
        <v>TRIBUNAL REGIONAL ELEITORAL DE SANTA CATARINA</v>
      </c>
      <c r="C36" s="52" t="str">
        <f>CONCATENATE('[1]Access-Dez'!C36,".",'[1]Access-Dez'!D36)</f>
        <v>02.122</v>
      </c>
      <c r="D36" s="52" t="str">
        <f>CONCATENATE('[1]Access-Dez'!E36,".",'[1]Access-Dez'!G36)</f>
        <v>0033.20GP</v>
      </c>
      <c r="E36" s="53" t="str">
        <f>+'[1]Access-Dez'!F36</f>
        <v>PROGRAMA DE GESTAO E MANUTENCAO DO PODER JUDICIARIO</v>
      </c>
      <c r="F36" s="53" t="str">
        <f>+'[1]Access-Dez'!H36</f>
        <v>JULGAMENTO DE CAUSAS E GESTAO ADMINISTRATIVA NA JUSTICA ELEI</v>
      </c>
      <c r="G36" s="52" t="str">
        <f>IF('[1]Access-Dez'!I36="1","F","S")</f>
        <v>F</v>
      </c>
      <c r="H36" s="52" t="str">
        <f>+'[1]Access-Dez'!J36</f>
        <v>1000</v>
      </c>
      <c r="I36" s="53" t="str">
        <f>+'[1]Access-Dez'!K36</f>
        <v>RECURSOS LIVRES DA UNIAO</v>
      </c>
      <c r="J36" s="52" t="str">
        <f>+'[1]Access-Dez'!L36</f>
        <v>3</v>
      </c>
      <c r="K36" s="57"/>
      <c r="L36" s="57"/>
      <c r="M36" s="57"/>
      <c r="N36" s="55">
        <f t="shared" si="0"/>
        <v>0</v>
      </c>
      <c r="O36" s="57">
        <v>0</v>
      </c>
      <c r="P36" s="57">
        <f>'[1]Access-Dez'!M36</f>
        <v>0</v>
      </c>
      <c r="Q36" s="57">
        <f>'[1]Access-Dez'!N36-'[1]Access-Dez'!O36</f>
        <v>10118.6</v>
      </c>
      <c r="R36" s="57">
        <f t="shared" si="1"/>
        <v>10118.6</v>
      </c>
      <c r="S36" s="57">
        <f>'[1]Access-Dez'!P36</f>
        <v>10118.6</v>
      </c>
      <c r="T36" s="58">
        <f t="shared" si="2"/>
        <v>1</v>
      </c>
      <c r="U36" s="57">
        <f>'[1]Access-Dez'!Q36</f>
        <v>10118.6</v>
      </c>
      <c r="V36" s="58">
        <f t="shared" si="3"/>
        <v>1</v>
      </c>
      <c r="W36" s="57">
        <f>'[1]Access-Dez'!R36</f>
        <v>10118.6</v>
      </c>
      <c r="X36" s="58">
        <f t="shared" si="4"/>
        <v>1</v>
      </c>
    </row>
    <row r="37" spans="1:24" s="11" customFormat="1" ht="28.5" customHeight="1" x14ac:dyDescent="0.2">
      <c r="A37" s="52" t="str">
        <f>+'[1]Access-Dez'!A37</f>
        <v>17101</v>
      </c>
      <c r="B37" s="53" t="str">
        <f>+'[1]Access-Dez'!B37</f>
        <v>CONSELHO NACIONAL DE JUSTICA</v>
      </c>
      <c r="C37" s="52" t="str">
        <f>CONCATENATE('[1]Access-Dez'!C37,".",'[1]Access-Dez'!D37)</f>
        <v>02.032</v>
      </c>
      <c r="D37" s="52" t="str">
        <f>CONCATENATE('[1]Access-Dez'!E37,".",'[1]Access-Dez'!G37)</f>
        <v>0033.21BH</v>
      </c>
      <c r="E37" s="53" t="str">
        <f>+'[1]Access-Dez'!F37</f>
        <v>PROGRAMA DE GESTAO E MANUTENCAO DO PODER JUDICIARIO</v>
      </c>
      <c r="F37" s="53" t="str">
        <f>+'[1]Access-Dez'!H37</f>
        <v>CONTROLE DA ATUACAO ADMINISTRATIVA E FINANCEIRA DO PODER JUD</v>
      </c>
      <c r="G37" s="52" t="str">
        <f>IF('[1]Access-Dez'!I37="1","F","S")</f>
        <v>F</v>
      </c>
      <c r="H37" s="52" t="str">
        <f>+'[1]Access-Dez'!J37</f>
        <v>1000</v>
      </c>
      <c r="I37" s="53" t="str">
        <f>+'[1]Access-Dez'!K37</f>
        <v>RECURSOS LIVRES DA UNIAO</v>
      </c>
      <c r="J37" s="52" t="str">
        <f>+'[1]Access-Dez'!L37</f>
        <v>3</v>
      </c>
      <c r="K37" s="57"/>
      <c r="L37" s="57"/>
      <c r="M37" s="57"/>
      <c r="N37" s="55">
        <f t="shared" si="0"/>
        <v>0</v>
      </c>
      <c r="O37" s="57">
        <v>0</v>
      </c>
      <c r="P37" s="57">
        <f>'[1]Access-Dez'!M37</f>
        <v>0</v>
      </c>
      <c r="Q37" s="57">
        <f>'[1]Access-Dez'!N37-'[1]Access-Dez'!O37</f>
        <v>12512</v>
      </c>
      <c r="R37" s="57">
        <f t="shared" si="1"/>
        <v>12512</v>
      </c>
      <c r="S37" s="57">
        <f>'[1]Access-Dez'!P37</f>
        <v>12512</v>
      </c>
      <c r="T37" s="58">
        <f t="shared" si="2"/>
        <v>1</v>
      </c>
      <c r="U37" s="57">
        <f>'[1]Access-Dez'!Q37</f>
        <v>0</v>
      </c>
      <c r="V37" s="58">
        <f t="shared" si="3"/>
        <v>0</v>
      </c>
      <c r="W37" s="57">
        <f>'[1]Access-Dez'!R37</f>
        <v>0</v>
      </c>
      <c r="X37" s="58">
        <f t="shared" si="4"/>
        <v>0</v>
      </c>
    </row>
    <row r="38" spans="1:24" s="11" customFormat="1" ht="28.5" customHeight="1" x14ac:dyDescent="0.2">
      <c r="A38" s="52" t="str">
        <f>+'[1]Access-Dez'!A38</f>
        <v>33201</v>
      </c>
      <c r="B38" s="53" t="str">
        <f>+'[1]Access-Dez'!B38</f>
        <v>INSTITUTO NACIONAL DO SEGURO SOCIAL</v>
      </c>
      <c r="C38" s="52" t="str">
        <f>CONCATENATE('[1]Access-Dez'!C38,".",'[1]Access-Dez'!D38)</f>
        <v>28.846</v>
      </c>
      <c r="D38" s="52" t="str">
        <f>CONCATENATE('[1]Access-Dez'!E38,".",'[1]Access-Dez'!G38)</f>
        <v>0901.00SA</v>
      </c>
      <c r="E38" s="53" t="str">
        <f>+'[1]Access-Dez'!F38</f>
        <v>OPERACOES ESPECIAIS: CUMPRIMENTO DE SENTENCAS JUDICIAIS</v>
      </c>
      <c r="F38" s="53" t="str">
        <f>+'[1]Access-Dez'!H38</f>
        <v>PAGAMENTO DE HONORARIOS PERICIAIS NAS ACOES EM QUE O INSS FI</v>
      </c>
      <c r="G38" s="52" t="str">
        <f>IF('[1]Access-Dez'!I38="1","F","S")</f>
        <v>S</v>
      </c>
      <c r="H38" s="52" t="str">
        <f>+'[1]Access-Dez'!J38</f>
        <v>1000</v>
      </c>
      <c r="I38" s="53" t="str">
        <f>+'[1]Access-Dez'!K38</f>
        <v>RECURSOS LIVRES DA UNIAO</v>
      </c>
      <c r="J38" s="52" t="str">
        <f>+'[1]Access-Dez'!L38</f>
        <v>3</v>
      </c>
      <c r="K38" s="57"/>
      <c r="L38" s="57"/>
      <c r="M38" s="57"/>
      <c r="N38" s="55">
        <f t="shared" si="0"/>
        <v>0</v>
      </c>
      <c r="O38" s="57">
        <v>0</v>
      </c>
      <c r="P38" s="57">
        <f>'[1]Access-Dez'!M38</f>
        <v>63869917</v>
      </c>
      <c r="Q38" s="57">
        <f>'[1]Access-Dez'!N38-'[1]Access-Dez'!O38</f>
        <v>0</v>
      </c>
      <c r="R38" s="57">
        <f t="shared" si="1"/>
        <v>63869917</v>
      </c>
      <c r="S38" s="57">
        <f>'[1]Access-Dez'!P38</f>
        <v>63807704.200000003</v>
      </c>
      <c r="T38" s="58">
        <f t="shared" si="2"/>
        <v>0.99902594518793575</v>
      </c>
      <c r="U38" s="57">
        <f>'[1]Access-Dez'!Q38</f>
        <v>61088308.009999998</v>
      </c>
      <c r="V38" s="58">
        <f t="shared" si="3"/>
        <v>0.95644883975659456</v>
      </c>
      <c r="W38" s="57">
        <f>'[1]Access-Dez'!R38</f>
        <v>57993098.689999998</v>
      </c>
      <c r="X38" s="58">
        <f t="shared" si="4"/>
        <v>0.90798769458241191</v>
      </c>
    </row>
    <row r="39" spans="1:24" s="11" customFormat="1" ht="28.5" customHeight="1" x14ac:dyDescent="0.2">
      <c r="A39" s="52" t="str">
        <f>+'[1]Access-Dez'!A39</f>
        <v>34101</v>
      </c>
      <c r="B39" s="53" t="str">
        <f>+'[1]Access-Dez'!B39</f>
        <v>MINISTERIO PUBLICO FEDERAL</v>
      </c>
      <c r="C39" s="52" t="str">
        <f>CONCATENATE('[1]Access-Dez'!C39,".",'[1]Access-Dez'!D39)</f>
        <v>03.062</v>
      </c>
      <c r="D39" s="52" t="str">
        <f>CONCATENATE('[1]Access-Dez'!E39,".",'[1]Access-Dez'!G39)</f>
        <v>0031.4264</v>
      </c>
      <c r="E39" s="53" t="str">
        <f>+'[1]Access-Dez'!F39</f>
        <v>PROGRAMA DE GESTAO E MANUTENCAO DO MINISTERIO PUBLICO</v>
      </c>
      <c r="F39" s="53" t="str">
        <f>+'[1]Access-Dez'!H39</f>
        <v>DEFESA DO INTERESSE PUBLICO NO PROCESSO JUDICIARIO - MINISTE</v>
      </c>
      <c r="G39" s="52" t="str">
        <f>IF('[1]Access-Dez'!I39="1","F","S")</f>
        <v>F</v>
      </c>
      <c r="H39" s="52" t="str">
        <f>+'[1]Access-Dez'!J39</f>
        <v>1000</v>
      </c>
      <c r="I39" s="53" t="str">
        <f>+'[1]Access-Dez'!K39</f>
        <v>RECURSOS LIVRES DA UNIAO</v>
      </c>
      <c r="J39" s="52" t="str">
        <f>+'[1]Access-Dez'!L39</f>
        <v>3</v>
      </c>
      <c r="K39" s="57"/>
      <c r="L39" s="57"/>
      <c r="M39" s="57"/>
      <c r="N39" s="55">
        <f t="shared" si="0"/>
        <v>0</v>
      </c>
      <c r="O39" s="57">
        <v>0</v>
      </c>
      <c r="P39" s="57">
        <f>'[1]Access-Dez'!M39</f>
        <v>0</v>
      </c>
      <c r="Q39" s="57">
        <f>'[1]Access-Dez'!N39-'[1]Access-Dez'!O39</f>
        <v>69027.23</v>
      </c>
      <c r="R39" s="57">
        <f t="shared" si="1"/>
        <v>69027.23</v>
      </c>
      <c r="S39" s="57">
        <f>'[1]Access-Dez'!P39</f>
        <v>69027.23</v>
      </c>
      <c r="T39" s="58">
        <f t="shared" si="2"/>
        <v>1</v>
      </c>
      <c r="U39" s="57">
        <f>'[1]Access-Dez'!Q39</f>
        <v>57399.35</v>
      </c>
      <c r="V39" s="58">
        <f t="shared" si="3"/>
        <v>0.8315464781072629</v>
      </c>
      <c r="W39" s="57">
        <f>'[1]Access-Dez'!R39</f>
        <v>57208.97</v>
      </c>
      <c r="X39" s="58">
        <f t="shared" si="4"/>
        <v>0.8287884360997827</v>
      </c>
    </row>
    <row r="40" spans="1:24" s="11" customFormat="1" ht="28.5" customHeight="1" x14ac:dyDescent="0.2">
      <c r="A40" s="52" t="str">
        <f>+'[1]Access-Dez'!A40</f>
        <v>63101</v>
      </c>
      <c r="B40" s="53" t="str">
        <f>+'[1]Access-Dez'!B40</f>
        <v>ADVOCACIA-GERAL DA UNIAO - AGU</v>
      </c>
      <c r="C40" s="52" t="str">
        <f>CONCATENATE('[1]Access-Dez'!C40,".",'[1]Access-Dez'!D40)</f>
        <v>03.092</v>
      </c>
      <c r="D40" s="52" t="str">
        <f>CONCATENATE('[1]Access-Dez'!E40,".",'[1]Access-Dez'!G40)</f>
        <v>4105.2674</v>
      </c>
      <c r="E40" s="53" t="str">
        <f>+'[1]Access-Dez'!F40</f>
        <v>DEFESA DA DEMOCRACIA E SEGURANCA JURIDICA PARA INOVACAOEM PO</v>
      </c>
      <c r="F40" s="53" t="str">
        <f>+'[1]Access-Dez'!H40</f>
        <v>REPRESENTACAO JUDICIAL E EXTRAJUDICIAL DA UNIAO E SUAS AUTAR</v>
      </c>
      <c r="G40" s="52" t="str">
        <f>IF('[1]Access-Dez'!I40="1","F","S")</f>
        <v>F</v>
      </c>
      <c r="H40" s="52" t="str">
        <f>+'[1]Access-Dez'!J40</f>
        <v>1000</v>
      </c>
      <c r="I40" s="53" t="str">
        <f>+'[1]Access-Dez'!K40</f>
        <v>RECURSOS LIVRES DA UNIAO</v>
      </c>
      <c r="J40" s="52" t="str">
        <f>+'[1]Access-Dez'!L40</f>
        <v>3</v>
      </c>
      <c r="K40" s="57"/>
      <c r="L40" s="57"/>
      <c r="M40" s="57"/>
      <c r="N40" s="55">
        <f t="shared" si="0"/>
        <v>0</v>
      </c>
      <c r="O40" s="57">
        <v>0</v>
      </c>
      <c r="P40" s="57">
        <f>'[1]Access-Dez'!M40</f>
        <v>0</v>
      </c>
      <c r="Q40" s="57">
        <f>'[1]Access-Dez'!N40-'[1]Access-Dez'!O40</f>
        <v>88628.3</v>
      </c>
      <c r="R40" s="57">
        <f>N40-O40+P40+Q40</f>
        <v>88628.3</v>
      </c>
      <c r="S40" s="57">
        <f>'[1]Access-Dez'!P40</f>
        <v>88628.3</v>
      </c>
      <c r="T40" s="58">
        <f t="shared" si="2"/>
        <v>1</v>
      </c>
      <c r="U40" s="57">
        <f>'[1]Access-Dez'!Q40</f>
        <v>88628.3</v>
      </c>
      <c r="V40" s="58">
        <f t="shared" si="3"/>
        <v>1</v>
      </c>
      <c r="W40" s="57">
        <f>'[1]Access-Dez'!R40</f>
        <v>88628.3</v>
      </c>
      <c r="X40" s="58">
        <f t="shared" si="4"/>
        <v>1</v>
      </c>
    </row>
    <row r="41" spans="1:24" s="11" customFormat="1" ht="28.5" customHeight="1" thickBot="1" x14ac:dyDescent="0.25">
      <c r="A41" s="52" t="str">
        <f>+'[1]Access-Dez'!A41</f>
        <v>63101</v>
      </c>
      <c r="B41" s="53" t="str">
        <f>+'[1]Access-Dez'!B41</f>
        <v>ADVOCACIA-GERAL DA UNIAO - AGU</v>
      </c>
      <c r="C41" s="52" t="str">
        <f>CONCATENATE('[1]Access-Dez'!C41,".",'[1]Access-Dez'!D41)</f>
        <v>03.092</v>
      </c>
      <c r="D41" s="52" t="str">
        <f>CONCATENATE('[1]Access-Dez'!E41,".",'[1]Access-Dez'!G41)</f>
        <v>4105.2674</v>
      </c>
      <c r="E41" s="53" t="str">
        <f>+'[1]Access-Dez'!F41</f>
        <v>DEFESA DA DEMOCRACIA E SEGURANCA JURIDICA PARA INOVACAOEM PO</v>
      </c>
      <c r="F41" s="53" t="str">
        <f>+'[1]Access-Dez'!H41</f>
        <v>REPRESENTACAO JUDICIAL E EXTRAJUDICIAL DA UNIAO E SUAS AUTAR</v>
      </c>
      <c r="G41" s="52" t="str">
        <f>IF('[1]Access-Dez'!I41="1","F","S")</f>
        <v>F</v>
      </c>
      <c r="H41" s="52" t="str">
        <f>+'[1]Access-Dez'!J41</f>
        <v>3000</v>
      </c>
      <c r="I41" s="53" t="str">
        <f>+'[1]Access-Dez'!K41</f>
        <v>RECURSOS LIVRES DA UNIAO</v>
      </c>
      <c r="J41" s="52" t="str">
        <f>+'[1]Access-Dez'!L41</f>
        <v>3</v>
      </c>
      <c r="K41" s="57"/>
      <c r="L41" s="57"/>
      <c r="M41" s="57"/>
      <c r="N41" s="55">
        <f t="shared" si="0"/>
        <v>0</v>
      </c>
      <c r="O41" s="57">
        <v>0</v>
      </c>
      <c r="P41" s="57">
        <f>'[1]Access-Dez'!M41</f>
        <v>0</v>
      </c>
      <c r="Q41" s="57">
        <f>'[1]Access-Dez'!N41-'[1]Access-Dez'!O41</f>
        <v>70917.47</v>
      </c>
      <c r="R41" s="57">
        <f t="shared" si="1"/>
        <v>70917.47</v>
      </c>
      <c r="S41" s="57">
        <f>'[1]Access-Dez'!P41</f>
        <v>70917.47</v>
      </c>
      <c r="T41" s="58">
        <f t="shared" si="2"/>
        <v>1</v>
      </c>
      <c r="U41" s="57">
        <f>'[1]Access-Dez'!Q41</f>
        <v>70917.47</v>
      </c>
      <c r="V41" s="58">
        <f t="shared" si="3"/>
        <v>1</v>
      </c>
      <c r="W41" s="57">
        <f>'[1]Access-Dez'!R41</f>
        <v>69496.08</v>
      </c>
      <c r="X41" s="58">
        <f t="shared" si="4"/>
        <v>0.97995712481000807</v>
      </c>
    </row>
    <row r="42" spans="1:24" s="11" customFormat="1" ht="28.5" customHeight="1" thickBot="1" x14ac:dyDescent="0.25">
      <c r="A42" s="19" t="s">
        <v>48</v>
      </c>
      <c r="B42" s="59"/>
      <c r="C42" s="59"/>
      <c r="D42" s="59"/>
      <c r="E42" s="59"/>
      <c r="F42" s="59"/>
      <c r="G42" s="59"/>
      <c r="H42" s="59"/>
      <c r="I42" s="59"/>
      <c r="J42" s="20"/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1">
        <f>SUM(P10:P41)</f>
        <v>2410393082.1999998</v>
      </c>
      <c r="Q42" s="61">
        <f>SUM(Q10:Q41)</f>
        <v>-449806.99</v>
      </c>
      <c r="R42" s="61">
        <f>SUM(R10:R41)</f>
        <v>2409943275.2099996</v>
      </c>
      <c r="S42" s="61">
        <f>SUM(S10:S41)</f>
        <v>2407272109.2699995</v>
      </c>
      <c r="T42" s="62">
        <f t="shared" si="2"/>
        <v>0.99889160630149387</v>
      </c>
      <c r="U42" s="61">
        <f>SUM(U10:U41)</f>
        <v>2353588061.3299994</v>
      </c>
      <c r="V42" s="62">
        <f t="shared" si="3"/>
        <v>0.97661554341975565</v>
      </c>
      <c r="W42" s="61">
        <f>SUM(W10:W41)</f>
        <v>2318620385.4599996</v>
      </c>
      <c r="X42" s="62">
        <f t="shared" si="4"/>
        <v>0.96210579282533437</v>
      </c>
    </row>
    <row r="43" spans="1:24" ht="12.75" x14ac:dyDescent="0.2">
      <c r="A43" s="2" t="s">
        <v>49</v>
      </c>
      <c r="B43" s="2"/>
      <c r="C43" s="2"/>
      <c r="D43" s="2"/>
      <c r="E43" s="2"/>
      <c r="F43" s="2"/>
      <c r="G43" s="2"/>
      <c r="H43" s="3"/>
      <c r="I43" s="3"/>
      <c r="J43" s="3"/>
      <c r="K43" s="2"/>
      <c r="L43" s="2"/>
      <c r="M43" s="2"/>
      <c r="N43" s="2"/>
      <c r="O43" s="2"/>
      <c r="P43" s="2"/>
      <c r="Q43" s="2"/>
      <c r="R43" s="63"/>
      <c r="S43" s="2"/>
      <c r="T43" s="2"/>
      <c r="U43" s="4"/>
      <c r="V43" s="2"/>
      <c r="W43" s="4"/>
      <c r="X43" s="2"/>
    </row>
    <row r="44" spans="1:24" ht="12.75" x14ac:dyDescent="0.2">
      <c r="A44" s="2" t="s">
        <v>50</v>
      </c>
      <c r="B44" s="64"/>
      <c r="C44" s="2"/>
      <c r="D44" s="2"/>
      <c r="E44" s="2"/>
      <c r="F44" s="2"/>
      <c r="G44" s="2"/>
      <c r="H44" s="3"/>
      <c r="I44" s="3"/>
      <c r="J44" s="3"/>
      <c r="K44" s="2"/>
      <c r="L44" s="2"/>
      <c r="M44" s="2"/>
      <c r="N44" s="2"/>
      <c r="O44" s="2"/>
      <c r="P44" s="2"/>
      <c r="Q44" s="2"/>
      <c r="R44" s="63"/>
      <c r="S44" s="2"/>
      <c r="T44" s="2"/>
      <c r="U44" s="4"/>
      <c r="V44" s="2"/>
      <c r="W44" s="4"/>
      <c r="X44" s="2"/>
    </row>
    <row r="45" spans="1:24" s="7" customFormat="1" ht="15.95" customHeight="1" x14ac:dyDescent="0.2">
      <c r="R45" s="65"/>
    </row>
    <row r="46" spans="1:24" ht="12.75" x14ac:dyDescent="0.2">
      <c r="N46" s="66"/>
      <c r="O46" s="66"/>
      <c r="P46" s="68"/>
      <c r="Q46" s="69"/>
      <c r="R46" s="70"/>
      <c r="S46" s="71"/>
      <c r="T46" s="71"/>
      <c r="U46" s="71"/>
      <c r="V46" s="71"/>
      <c r="W46" s="71"/>
      <c r="X46" s="7"/>
    </row>
    <row r="47" spans="1:24" ht="12.75" x14ac:dyDescent="0.2">
      <c r="N47" s="66"/>
      <c r="O47" s="71"/>
      <c r="P47" s="67"/>
      <c r="Q47" s="67"/>
      <c r="R47" s="72"/>
      <c r="S47" s="71"/>
      <c r="T47" s="71"/>
      <c r="U47" s="71"/>
      <c r="V47" s="71"/>
      <c r="W47" s="71"/>
      <c r="X47" s="7"/>
    </row>
    <row r="48" spans="1:24" ht="12.75" x14ac:dyDescent="0.2">
      <c r="N48" s="73"/>
      <c r="O48" s="11"/>
      <c r="P48" s="11"/>
      <c r="Q48" s="11"/>
      <c r="R48" s="74"/>
      <c r="S48" s="11"/>
      <c r="T48" s="11"/>
      <c r="U48" s="11"/>
      <c r="V48" s="11"/>
      <c r="W48" s="11"/>
      <c r="X48" s="7"/>
    </row>
    <row r="49" spans="14:24" ht="25.5" customHeight="1" x14ac:dyDescent="0.2">
      <c r="N49" s="75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4:24" ht="25.5" customHeight="1" x14ac:dyDescent="0.2">
      <c r="N50" s="76"/>
    </row>
  </sheetData>
  <mergeCells count="17">
    <mergeCell ref="A42:J4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2025-01-13T16:27:21Z</dcterms:created>
  <dcterms:modified xsi:type="dcterms:W3CDTF">2025-01-13T16:28:00Z</dcterms:modified>
</cp:coreProperties>
</file>