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EstaPasta_de_trabalho" defaultThemeVersion="124226"/>
  <bookViews>
    <workbookView xWindow="0" yWindow="8910" windowWidth="15330" windowHeight="3960" tabRatio="826"/>
  </bookViews>
  <sheets>
    <sheet name="Nov" sheetId="22" r:id="rId1"/>
    <sheet name="Dez" sheetId="24" state="hidden" r:id="rId2"/>
    <sheet name="Access-Jan" sheetId="2" state="hidden" r:id="rId3"/>
    <sheet name="Access-Fev" sheetId="4" state="hidden" r:id="rId4"/>
    <sheet name="Access-Mar" sheetId="25" state="hidden" r:id="rId5"/>
    <sheet name="Access-Abr" sheetId="8" state="hidden" r:id="rId6"/>
    <sheet name="Access-Mai" sheetId="15" state="hidden" r:id="rId7"/>
    <sheet name="Access-Jun" sheetId="14" state="hidden" r:id="rId8"/>
    <sheet name="Access-Jul" sheetId="13" state="hidden" r:id="rId9"/>
    <sheet name="Access-Ago" sheetId="12" state="hidden" r:id="rId10"/>
    <sheet name="Access-Set" sheetId="11" state="hidden" r:id="rId11"/>
    <sheet name="Access-Out" sheetId="10" state="hidden" r:id="rId12"/>
    <sheet name="Access-Nov" sheetId="9" state="hidden" r:id="rId13"/>
    <sheet name="Access-Dez" sheetId="7" state="hidden" r:id="rId14"/>
  </sheets>
  <definedNames>
    <definedName name="_xlnm.Print_Area" localSheetId="1">Dez!$A$1:$X$54</definedName>
    <definedName name="_xlnm.Print_Area" localSheetId="0">Nov!$A$1:$X$39</definedName>
  </definedNames>
  <calcPr calcId="145621"/>
</workbook>
</file>

<file path=xl/calcChain.xml><?xml version="1.0" encoding="utf-8"?>
<calcChain xmlns="http://schemas.openxmlformats.org/spreadsheetml/2006/main">
  <c r="W36" i="22" l="1"/>
  <c r="U36" i="22"/>
  <c r="S36" i="22"/>
  <c r="Q36" i="22"/>
  <c r="P36" i="22"/>
  <c r="J36" i="22"/>
  <c r="I36" i="22"/>
  <c r="H36" i="22"/>
  <c r="G36" i="22"/>
  <c r="F36" i="22"/>
  <c r="E36" i="22"/>
  <c r="D36" i="22"/>
  <c r="C36" i="22"/>
  <c r="B36" i="22"/>
  <c r="A36" i="22"/>
  <c r="W35" i="22"/>
  <c r="U35" i="22"/>
  <c r="S35" i="22"/>
  <c r="Q35" i="22"/>
  <c r="P35" i="22"/>
  <c r="J35" i="22"/>
  <c r="I35" i="22"/>
  <c r="H35" i="22"/>
  <c r="G35" i="22"/>
  <c r="F35" i="22"/>
  <c r="E35" i="22"/>
  <c r="D35" i="22"/>
  <c r="C35" i="22"/>
  <c r="B35" i="22"/>
  <c r="A35" i="22"/>
  <c r="W34" i="22"/>
  <c r="U34" i="22"/>
  <c r="S34" i="22"/>
  <c r="Q34" i="22"/>
  <c r="P34" i="22"/>
  <c r="J34" i="22"/>
  <c r="I34" i="22"/>
  <c r="H34" i="22"/>
  <c r="G34" i="22"/>
  <c r="F34" i="22"/>
  <c r="E34" i="22"/>
  <c r="D34" i="22"/>
  <c r="C34" i="22"/>
  <c r="B34" i="22"/>
  <c r="A34" i="22"/>
  <c r="W33" i="22"/>
  <c r="U33" i="22"/>
  <c r="S33" i="22"/>
  <c r="Q33" i="22"/>
  <c r="P33" i="22"/>
  <c r="J33" i="22"/>
  <c r="I33" i="22"/>
  <c r="H33" i="22"/>
  <c r="G33" i="22"/>
  <c r="F33" i="22"/>
  <c r="E33" i="22"/>
  <c r="D33" i="22"/>
  <c r="C33" i="22"/>
  <c r="B33" i="22"/>
  <c r="A33" i="22"/>
  <c r="W32" i="22"/>
  <c r="U32" i="22"/>
  <c r="S32" i="22"/>
  <c r="Q32" i="22"/>
  <c r="P32" i="22"/>
  <c r="J32" i="22"/>
  <c r="I32" i="22"/>
  <c r="H32" i="22"/>
  <c r="G32" i="22"/>
  <c r="F32" i="22"/>
  <c r="E32" i="22"/>
  <c r="D32" i="22"/>
  <c r="C32" i="22"/>
  <c r="B32" i="22"/>
  <c r="A32" i="22"/>
  <c r="W31" i="22"/>
  <c r="U31" i="22"/>
  <c r="S31" i="22"/>
  <c r="Q31" i="22"/>
  <c r="P31" i="22"/>
  <c r="J31" i="22"/>
  <c r="I31" i="22"/>
  <c r="H31" i="22"/>
  <c r="G31" i="22"/>
  <c r="F31" i="22"/>
  <c r="E31" i="22"/>
  <c r="D31" i="22"/>
  <c r="C31" i="22"/>
  <c r="B31" i="22"/>
  <c r="A31" i="22"/>
  <c r="W30" i="22"/>
  <c r="U30" i="22"/>
  <c r="S30" i="22"/>
  <c r="Q30" i="22"/>
  <c r="P30" i="22"/>
  <c r="J30" i="22"/>
  <c r="I30" i="22"/>
  <c r="H30" i="22"/>
  <c r="G30" i="22"/>
  <c r="F30" i="22"/>
  <c r="E30" i="22"/>
  <c r="D30" i="22"/>
  <c r="C30" i="22"/>
  <c r="B30" i="22"/>
  <c r="A30" i="22"/>
  <c r="W29" i="22"/>
  <c r="U29" i="22"/>
  <c r="S29" i="22"/>
  <c r="Q29" i="22"/>
  <c r="P29" i="22"/>
  <c r="J29" i="22"/>
  <c r="I29" i="22"/>
  <c r="H29" i="22"/>
  <c r="G29" i="22"/>
  <c r="F29" i="22"/>
  <c r="E29" i="22"/>
  <c r="D29" i="22"/>
  <c r="C29" i="22"/>
  <c r="B29" i="22"/>
  <c r="A29" i="22"/>
  <c r="W28" i="22"/>
  <c r="U28" i="22"/>
  <c r="S28" i="22"/>
  <c r="Q28" i="22"/>
  <c r="P28" i="22"/>
  <c r="J28" i="22"/>
  <c r="I28" i="22"/>
  <c r="H28" i="22"/>
  <c r="G28" i="22"/>
  <c r="F28" i="22"/>
  <c r="E28" i="22"/>
  <c r="D28" i="22"/>
  <c r="C28" i="22"/>
  <c r="B28" i="22"/>
  <c r="A28" i="22"/>
  <c r="W27" i="22"/>
  <c r="U27" i="22"/>
  <c r="S27" i="22"/>
  <c r="Q27" i="22"/>
  <c r="P27" i="22"/>
  <c r="J27" i="22"/>
  <c r="I27" i="22"/>
  <c r="H27" i="22"/>
  <c r="G27" i="22"/>
  <c r="F27" i="22"/>
  <c r="E27" i="22"/>
  <c r="D27" i="22"/>
  <c r="C27" i="22"/>
  <c r="B27" i="22"/>
  <c r="A27" i="22"/>
  <c r="W26" i="22"/>
  <c r="U26" i="22"/>
  <c r="S26" i="22"/>
  <c r="Q26" i="22"/>
  <c r="P26" i="22"/>
  <c r="J26" i="22"/>
  <c r="I26" i="22"/>
  <c r="H26" i="22"/>
  <c r="G26" i="22"/>
  <c r="F26" i="22"/>
  <c r="E26" i="22"/>
  <c r="D26" i="22"/>
  <c r="C26" i="22"/>
  <c r="B26" i="22"/>
  <c r="A26" i="22"/>
  <c r="W25" i="22"/>
  <c r="U25" i="22"/>
  <c r="S25" i="22"/>
  <c r="Q25" i="22"/>
  <c r="P25" i="22"/>
  <c r="J25" i="22"/>
  <c r="I25" i="22"/>
  <c r="H25" i="22"/>
  <c r="G25" i="22"/>
  <c r="F25" i="22"/>
  <c r="E25" i="22"/>
  <c r="D25" i="22"/>
  <c r="C25" i="22"/>
  <c r="B25" i="22"/>
  <c r="A25" i="22"/>
  <c r="W24" i="22"/>
  <c r="U24" i="22"/>
  <c r="S24" i="22"/>
  <c r="Q24" i="22"/>
  <c r="P24" i="22"/>
  <c r="J24" i="22"/>
  <c r="I24" i="22"/>
  <c r="H24" i="22"/>
  <c r="G24" i="22"/>
  <c r="F24" i="22"/>
  <c r="E24" i="22"/>
  <c r="D24" i="22"/>
  <c r="C24" i="22"/>
  <c r="B24" i="22"/>
  <c r="A24" i="22"/>
  <c r="W23" i="22"/>
  <c r="U23" i="22"/>
  <c r="S23" i="22"/>
  <c r="Q23" i="22"/>
  <c r="P23" i="22"/>
  <c r="J23" i="22"/>
  <c r="I23" i="22"/>
  <c r="H23" i="22"/>
  <c r="G23" i="22"/>
  <c r="F23" i="22"/>
  <c r="E23" i="22"/>
  <c r="D23" i="22"/>
  <c r="C23" i="22"/>
  <c r="B23" i="22"/>
  <c r="A23" i="22"/>
  <c r="W22" i="22"/>
  <c r="U22" i="22"/>
  <c r="S22" i="22"/>
  <c r="Q22" i="22"/>
  <c r="P22" i="22"/>
  <c r="J22" i="22"/>
  <c r="I22" i="22"/>
  <c r="H22" i="22"/>
  <c r="G22" i="22"/>
  <c r="F22" i="22"/>
  <c r="E22" i="22"/>
  <c r="D22" i="22"/>
  <c r="C22" i="22"/>
  <c r="B22" i="22"/>
  <c r="A22" i="22"/>
  <c r="W21" i="22"/>
  <c r="U21" i="22"/>
  <c r="S21" i="22"/>
  <c r="Q21" i="22"/>
  <c r="P21" i="22"/>
  <c r="J21" i="22"/>
  <c r="I21" i="22"/>
  <c r="H21" i="22"/>
  <c r="G21" i="22"/>
  <c r="F21" i="22"/>
  <c r="E21" i="22"/>
  <c r="D21" i="22"/>
  <c r="C21" i="22"/>
  <c r="B21" i="22"/>
  <c r="A21" i="22"/>
  <c r="W20" i="22"/>
  <c r="U20" i="22"/>
  <c r="S20" i="22"/>
  <c r="Q20" i="22"/>
  <c r="P20" i="22"/>
  <c r="J20" i="22"/>
  <c r="I20" i="22"/>
  <c r="H20" i="22"/>
  <c r="G20" i="22"/>
  <c r="F20" i="22"/>
  <c r="E20" i="22"/>
  <c r="D20" i="22"/>
  <c r="C20" i="22"/>
  <c r="B20" i="22"/>
  <c r="A20" i="22"/>
  <c r="W19" i="22"/>
  <c r="U19" i="22"/>
  <c r="S19" i="22"/>
  <c r="Q19" i="22"/>
  <c r="P19" i="22"/>
  <c r="J19" i="22"/>
  <c r="I19" i="22"/>
  <c r="H19" i="22"/>
  <c r="G19" i="22"/>
  <c r="F19" i="22"/>
  <c r="E19" i="22"/>
  <c r="D19" i="22"/>
  <c r="C19" i="22"/>
  <c r="B19" i="22"/>
  <c r="A19" i="22"/>
  <c r="W18" i="22"/>
  <c r="U18" i="22"/>
  <c r="S18" i="22"/>
  <c r="Q18" i="22"/>
  <c r="P18" i="22"/>
  <c r="J18" i="22"/>
  <c r="I18" i="22"/>
  <c r="H18" i="22"/>
  <c r="G18" i="22"/>
  <c r="F18" i="22"/>
  <c r="E18" i="22"/>
  <c r="D18" i="22"/>
  <c r="C18" i="22"/>
  <c r="B18" i="22"/>
  <c r="A18" i="22"/>
  <c r="W17" i="22"/>
  <c r="U17" i="22"/>
  <c r="S17" i="22"/>
  <c r="Q17" i="22"/>
  <c r="P17" i="22"/>
  <c r="J17" i="22"/>
  <c r="I17" i="22"/>
  <c r="H17" i="22"/>
  <c r="G17" i="22"/>
  <c r="F17" i="22"/>
  <c r="E17" i="22"/>
  <c r="D17" i="22"/>
  <c r="C17" i="22"/>
  <c r="B17" i="22"/>
  <c r="A17" i="22"/>
  <c r="W16" i="22"/>
  <c r="U16" i="22"/>
  <c r="S16" i="22"/>
  <c r="Q16" i="22"/>
  <c r="P16" i="22"/>
  <c r="J16" i="22"/>
  <c r="I16" i="22"/>
  <c r="H16" i="22"/>
  <c r="G16" i="22"/>
  <c r="F16" i="22"/>
  <c r="E16" i="22"/>
  <c r="D16" i="22"/>
  <c r="C16" i="22"/>
  <c r="B16" i="22"/>
  <c r="A16" i="22"/>
  <c r="W15" i="22"/>
  <c r="U15" i="22"/>
  <c r="S15" i="22"/>
  <c r="Q15" i="22"/>
  <c r="P15" i="22"/>
  <c r="J15" i="22"/>
  <c r="I15" i="22"/>
  <c r="H15" i="22"/>
  <c r="G15" i="22"/>
  <c r="F15" i="22"/>
  <c r="E15" i="22"/>
  <c r="D15" i="22"/>
  <c r="C15" i="22"/>
  <c r="B15" i="22"/>
  <c r="A15" i="22"/>
  <c r="W14" i="22"/>
  <c r="U14" i="22"/>
  <c r="S14" i="22"/>
  <c r="Q14" i="22"/>
  <c r="P14" i="22"/>
  <c r="J14" i="22"/>
  <c r="I14" i="22"/>
  <c r="H14" i="22"/>
  <c r="G14" i="22"/>
  <c r="F14" i="22"/>
  <c r="E14" i="22"/>
  <c r="D14" i="22"/>
  <c r="C14" i="22"/>
  <c r="B14" i="22"/>
  <c r="A14" i="22"/>
  <c r="W13" i="22"/>
  <c r="U13" i="22"/>
  <c r="S13" i="22"/>
  <c r="Q13" i="22"/>
  <c r="P13" i="22"/>
  <c r="J13" i="22"/>
  <c r="I13" i="22"/>
  <c r="H13" i="22"/>
  <c r="G13" i="22"/>
  <c r="F13" i="22"/>
  <c r="E13" i="22"/>
  <c r="D13" i="22"/>
  <c r="C13" i="22"/>
  <c r="B13" i="22"/>
  <c r="A13" i="22"/>
  <c r="W12" i="22"/>
  <c r="U12" i="22"/>
  <c r="U37" i="22" s="1"/>
  <c r="S12" i="22"/>
  <c r="Q12" i="22"/>
  <c r="P12" i="22"/>
  <c r="J12" i="22"/>
  <c r="I12" i="22"/>
  <c r="H12" i="22"/>
  <c r="G12" i="22"/>
  <c r="F12" i="22"/>
  <c r="E12" i="22"/>
  <c r="D12" i="22"/>
  <c r="C12" i="22"/>
  <c r="B12" i="22"/>
  <c r="A12" i="22"/>
  <c r="W11" i="22"/>
  <c r="U11" i="22"/>
  <c r="S11" i="22"/>
  <c r="Q11" i="22"/>
  <c r="P11" i="22"/>
  <c r="J11" i="22"/>
  <c r="I11" i="22"/>
  <c r="H11" i="22"/>
  <c r="G11" i="22"/>
  <c r="F11" i="22"/>
  <c r="E11" i="22"/>
  <c r="D11" i="22"/>
  <c r="C11" i="22"/>
  <c r="B11" i="22"/>
  <c r="A11" i="22"/>
  <c r="W10" i="22"/>
  <c r="U10" i="22"/>
  <c r="S10" i="22"/>
  <c r="Q10" i="22"/>
  <c r="P10" i="22"/>
  <c r="J10" i="22"/>
  <c r="I10" i="22"/>
  <c r="H10" i="22"/>
  <c r="G10" i="22"/>
  <c r="F10" i="22"/>
  <c r="E10" i="22"/>
  <c r="D10" i="22"/>
  <c r="C10" i="22"/>
  <c r="B10" i="22"/>
  <c r="A10" i="22"/>
  <c r="P37" i="22"/>
  <c r="O37" i="22"/>
  <c r="M37" i="22"/>
  <c r="L37" i="22"/>
  <c r="K37" i="22"/>
  <c r="R36" i="22"/>
  <c r="X36" i="22" s="1"/>
  <c r="N36" i="22"/>
  <c r="N35" i="22"/>
  <c r="R35" i="22" s="1"/>
  <c r="V35" i="22" s="1"/>
  <c r="R34" i="22"/>
  <c r="X34" i="22" s="1"/>
  <c r="N34" i="22"/>
  <c r="N33" i="22"/>
  <c r="R33" i="22" s="1"/>
  <c r="V33" i="22" s="1"/>
  <c r="R32" i="22"/>
  <c r="V32" i="22" s="1"/>
  <c r="N32" i="22"/>
  <c r="N31" i="22"/>
  <c r="R31" i="22" s="1"/>
  <c r="V31" i="22" s="1"/>
  <c r="R30" i="22"/>
  <c r="X30" i="22" s="1"/>
  <c r="N30" i="22"/>
  <c r="N29" i="22"/>
  <c r="R29" i="22" s="1"/>
  <c r="X29" i="22" s="1"/>
  <c r="R28" i="22"/>
  <c r="V28" i="22" s="1"/>
  <c r="N28" i="22"/>
  <c r="N27" i="22"/>
  <c r="R27" i="22" s="1"/>
  <c r="X27" i="22" s="1"/>
  <c r="R26" i="22"/>
  <c r="X26" i="22" s="1"/>
  <c r="N26" i="22"/>
  <c r="N25" i="22"/>
  <c r="R25" i="22" s="1"/>
  <c r="X25" i="22" s="1"/>
  <c r="R24" i="22"/>
  <c r="V24" i="22" s="1"/>
  <c r="N24" i="22"/>
  <c r="N23" i="22"/>
  <c r="R23" i="22" s="1"/>
  <c r="X23" i="22" s="1"/>
  <c r="R22" i="22"/>
  <c r="X22" i="22" s="1"/>
  <c r="N22" i="22"/>
  <c r="N21" i="22"/>
  <c r="R21" i="22" s="1"/>
  <c r="V21" i="22" s="1"/>
  <c r="R20" i="22"/>
  <c r="V20" i="22" s="1"/>
  <c r="N20" i="22"/>
  <c r="N19" i="22"/>
  <c r="R19" i="22" s="1"/>
  <c r="V19" i="22" s="1"/>
  <c r="R18" i="22"/>
  <c r="X18" i="22" s="1"/>
  <c r="N18" i="22"/>
  <c r="N17" i="22"/>
  <c r="R17" i="22" s="1"/>
  <c r="X17" i="22" s="1"/>
  <c r="R16" i="22"/>
  <c r="X16" i="22" s="1"/>
  <c r="N16" i="22"/>
  <c r="N15" i="22"/>
  <c r="R15" i="22" s="1"/>
  <c r="X15" i="22" s="1"/>
  <c r="R14" i="22"/>
  <c r="X14" i="22" s="1"/>
  <c r="N14" i="22"/>
  <c r="N13" i="22"/>
  <c r="R13" i="22" s="1"/>
  <c r="X13" i="22" s="1"/>
  <c r="R12" i="22"/>
  <c r="V12" i="22" s="1"/>
  <c r="N12" i="22"/>
  <c r="N11" i="22"/>
  <c r="R11" i="22" s="1"/>
  <c r="X11" i="22" s="1"/>
  <c r="W37" i="22"/>
  <c r="S37" i="22"/>
  <c r="Q37" i="22"/>
  <c r="N10" i="22"/>
  <c r="N37" i="22" s="1"/>
  <c r="R10" i="22" l="1"/>
  <c r="R37" i="22"/>
  <c r="X37" i="22" s="1"/>
  <c r="V37" i="22"/>
  <c r="V10" i="22"/>
  <c r="V13" i="22"/>
  <c r="V17" i="22"/>
  <c r="V18" i="22"/>
  <c r="V22" i="22"/>
  <c r="V23" i="22"/>
  <c r="V14" i="22"/>
  <c r="V15" i="22"/>
  <c r="V16" i="22"/>
  <c r="V25" i="22"/>
  <c r="V26" i="22"/>
  <c r="V27" i="22"/>
  <c r="V29" i="22"/>
  <c r="V30" i="22"/>
  <c r="V34" i="22"/>
  <c r="V36" i="22"/>
  <c r="T10" i="22"/>
  <c r="X10" i="22"/>
  <c r="T11" i="22"/>
  <c r="T12" i="22"/>
  <c r="X12" i="22"/>
  <c r="T13" i="22"/>
  <c r="T14" i="22"/>
  <c r="T15" i="22"/>
  <c r="T16" i="22"/>
  <c r="T17" i="22"/>
  <c r="T18" i="22"/>
  <c r="T19" i="22"/>
  <c r="X19" i="22"/>
  <c r="T20" i="22"/>
  <c r="X20" i="22"/>
  <c r="T21" i="22"/>
  <c r="X21" i="22"/>
  <c r="T22" i="22"/>
  <c r="T23" i="22"/>
  <c r="T24" i="22"/>
  <c r="X24" i="22"/>
  <c r="T25" i="22"/>
  <c r="T26" i="22"/>
  <c r="T27" i="22"/>
  <c r="T28" i="22"/>
  <c r="X28" i="22"/>
  <c r="T29" i="22"/>
  <c r="T30" i="22"/>
  <c r="T31" i="22"/>
  <c r="X31" i="22"/>
  <c r="T32" i="22"/>
  <c r="X32" i="22"/>
  <c r="T33" i="22"/>
  <c r="X33" i="22"/>
  <c r="T34" i="22"/>
  <c r="T35" i="22"/>
  <c r="X35" i="22"/>
  <c r="T36" i="22"/>
  <c r="V11" i="22"/>
  <c r="U57" i="24"/>
  <c r="U59" i="24" s="1"/>
  <c r="R59" i="24"/>
  <c r="Q39" i="9"/>
  <c r="P39" i="9"/>
  <c r="O39" i="9"/>
  <c r="N39" i="9"/>
  <c r="M39" i="9"/>
  <c r="T37" i="22" l="1"/>
  <c r="Q38" i="10"/>
  <c r="P38" i="10"/>
  <c r="O38" i="10"/>
  <c r="N38" i="10"/>
  <c r="M38" i="10"/>
  <c r="Q38" i="11" l="1"/>
  <c r="P38" i="11"/>
  <c r="O38" i="11"/>
  <c r="N38" i="11"/>
  <c r="M38" i="11"/>
  <c r="Q38" i="12" l="1"/>
  <c r="P38" i="12"/>
  <c r="O38" i="12"/>
  <c r="N38" i="12"/>
  <c r="M38" i="12"/>
  <c r="Q38" i="13" l="1"/>
  <c r="P38" i="13"/>
  <c r="O38" i="13"/>
  <c r="N38" i="13"/>
  <c r="M38" i="13"/>
  <c r="Q38" i="14"/>
  <c r="P38" i="14"/>
  <c r="O38" i="14"/>
  <c r="N38" i="14"/>
  <c r="M38" i="14"/>
  <c r="Q38" i="15"/>
  <c r="P38" i="15"/>
  <c r="O38" i="15"/>
  <c r="N38" i="15"/>
  <c r="M38" i="15"/>
  <c r="Q38" i="8"/>
  <c r="P38" i="8"/>
  <c r="O38" i="8"/>
  <c r="N38" i="8"/>
  <c r="M38" i="8"/>
  <c r="Q38" i="25"/>
  <c r="P38" i="25"/>
  <c r="O38" i="25"/>
  <c r="N38" i="25"/>
  <c r="M38" i="25"/>
  <c r="Q35" i="4"/>
  <c r="P35" i="4"/>
  <c r="O35" i="4"/>
  <c r="N35" i="4"/>
  <c r="M35" i="4"/>
  <c r="Q36" i="2"/>
  <c r="P36" i="2"/>
  <c r="O36" i="2"/>
  <c r="N36" i="2"/>
  <c r="M36" i="2"/>
  <c r="R56" i="24"/>
  <c r="S51" i="24"/>
  <c r="S50" i="24"/>
  <c r="S49" i="24"/>
  <c r="S48" i="24"/>
  <c r="S47" i="24"/>
  <c r="S46" i="24"/>
  <c r="S45" i="24"/>
  <c r="S44" i="24"/>
  <c r="S43" i="24"/>
  <c r="S42" i="24"/>
  <c r="S41" i="24"/>
  <c r="S40" i="24"/>
  <c r="S39" i="24"/>
  <c r="S38" i="24"/>
  <c r="S37" i="24"/>
  <c r="S36" i="24"/>
  <c r="S35" i="24"/>
  <c r="S34" i="24"/>
  <c r="S33" i="24"/>
  <c r="S32" i="24"/>
  <c r="S31" i="24"/>
  <c r="S30" i="24"/>
  <c r="S29" i="24"/>
  <c r="S28" i="24"/>
  <c r="S27" i="24"/>
  <c r="S26" i="24"/>
  <c r="S25" i="24"/>
  <c r="S24" i="24"/>
  <c r="S23" i="24"/>
  <c r="S22" i="24"/>
  <c r="S21" i="24"/>
  <c r="S20" i="24"/>
  <c r="S19" i="24"/>
  <c r="S18" i="24"/>
  <c r="S17" i="24"/>
  <c r="S16" i="24"/>
  <c r="S15" i="24"/>
  <c r="S14" i="24"/>
  <c r="S13" i="24"/>
  <c r="S12" i="24"/>
  <c r="S11" i="24"/>
  <c r="S10" i="24"/>
  <c r="W51" i="24"/>
  <c r="U51" i="24"/>
  <c r="P51" i="24"/>
  <c r="N51" i="24"/>
  <c r="R51" i="24"/>
  <c r="J51" i="24"/>
  <c r="I51" i="24"/>
  <c r="H51" i="24"/>
  <c r="G51" i="24"/>
  <c r="F51" i="24"/>
  <c r="E51" i="24"/>
  <c r="D51" i="24"/>
  <c r="C51" i="24"/>
  <c r="B51" i="24"/>
  <c r="A51" i="24"/>
  <c r="W50" i="24"/>
  <c r="U50" i="24"/>
  <c r="P50" i="24"/>
  <c r="N50" i="24"/>
  <c r="J50" i="24"/>
  <c r="I50" i="24"/>
  <c r="H50" i="24"/>
  <c r="G50" i="24"/>
  <c r="F50" i="24"/>
  <c r="E50" i="24"/>
  <c r="D50" i="24"/>
  <c r="C50" i="24"/>
  <c r="B50" i="24"/>
  <c r="A50" i="24"/>
  <c r="W49" i="24"/>
  <c r="U49" i="24"/>
  <c r="P49" i="24"/>
  <c r="N49" i="24"/>
  <c r="R49" i="24"/>
  <c r="J49" i="24"/>
  <c r="I49" i="24"/>
  <c r="H49" i="24"/>
  <c r="G49" i="24"/>
  <c r="F49" i="24"/>
  <c r="E49" i="24"/>
  <c r="D49" i="24"/>
  <c r="C49" i="24"/>
  <c r="B49" i="24"/>
  <c r="A49" i="24"/>
  <c r="W48" i="24"/>
  <c r="U48" i="24"/>
  <c r="P48" i="24"/>
  <c r="N48" i="24"/>
  <c r="J48" i="24"/>
  <c r="I48" i="24"/>
  <c r="H48" i="24"/>
  <c r="G48" i="24"/>
  <c r="F48" i="24"/>
  <c r="E48" i="24"/>
  <c r="D48" i="24"/>
  <c r="C48" i="24"/>
  <c r="B48" i="24"/>
  <c r="A48" i="24"/>
  <c r="W47" i="24"/>
  <c r="U47" i="24"/>
  <c r="P47" i="24"/>
  <c r="N47" i="24"/>
  <c r="J47" i="24"/>
  <c r="I47" i="24"/>
  <c r="H47" i="24"/>
  <c r="G47" i="24"/>
  <c r="F47" i="24"/>
  <c r="E47" i="24"/>
  <c r="D47" i="24"/>
  <c r="C47" i="24"/>
  <c r="B47" i="24"/>
  <c r="A47" i="24"/>
  <c r="W46" i="24"/>
  <c r="U46" i="24"/>
  <c r="P46" i="24"/>
  <c r="N46" i="24"/>
  <c r="J46" i="24"/>
  <c r="I46" i="24"/>
  <c r="H46" i="24"/>
  <c r="G46" i="24"/>
  <c r="F46" i="24"/>
  <c r="E46" i="24"/>
  <c r="D46" i="24"/>
  <c r="C46" i="24"/>
  <c r="B46" i="24"/>
  <c r="A46" i="24"/>
  <c r="W45" i="24"/>
  <c r="U45" i="24"/>
  <c r="P45" i="24"/>
  <c r="R45" i="24"/>
  <c r="N45" i="24"/>
  <c r="J45" i="24"/>
  <c r="I45" i="24"/>
  <c r="H45" i="24"/>
  <c r="G45" i="24"/>
  <c r="F45" i="24"/>
  <c r="E45" i="24"/>
  <c r="D45" i="24"/>
  <c r="C45" i="24"/>
  <c r="B45" i="24"/>
  <c r="A45" i="24"/>
  <c r="W44" i="24"/>
  <c r="U44" i="24"/>
  <c r="P44" i="24"/>
  <c r="R44" i="24"/>
  <c r="V44" i="24"/>
  <c r="N44" i="24"/>
  <c r="J44" i="24"/>
  <c r="I44" i="24"/>
  <c r="H44" i="24"/>
  <c r="G44" i="24"/>
  <c r="F44" i="24"/>
  <c r="E44" i="24"/>
  <c r="D44" i="24"/>
  <c r="C44" i="24"/>
  <c r="B44" i="24"/>
  <c r="A44" i="24"/>
  <c r="W43" i="24"/>
  <c r="U43" i="24"/>
  <c r="P43" i="24"/>
  <c r="N43" i="24"/>
  <c r="J43" i="24"/>
  <c r="I43" i="24"/>
  <c r="H43" i="24"/>
  <c r="G43" i="24"/>
  <c r="F43" i="24"/>
  <c r="E43" i="24"/>
  <c r="D43" i="24"/>
  <c r="C43" i="24"/>
  <c r="B43" i="24"/>
  <c r="A43" i="24"/>
  <c r="W42" i="24"/>
  <c r="U42" i="24"/>
  <c r="P42" i="24"/>
  <c r="N42" i="24"/>
  <c r="J42" i="24"/>
  <c r="I42" i="24"/>
  <c r="H42" i="24"/>
  <c r="G42" i="24"/>
  <c r="F42" i="24"/>
  <c r="E42" i="24"/>
  <c r="D42" i="24"/>
  <c r="C42" i="24"/>
  <c r="B42" i="24"/>
  <c r="A42" i="24"/>
  <c r="W41" i="24"/>
  <c r="U41" i="24"/>
  <c r="P41" i="24"/>
  <c r="N41" i="24"/>
  <c r="R41" i="24"/>
  <c r="J41" i="24"/>
  <c r="I41" i="24"/>
  <c r="H41" i="24"/>
  <c r="G41" i="24"/>
  <c r="F41" i="24"/>
  <c r="E41" i="24"/>
  <c r="D41" i="24"/>
  <c r="C41" i="24"/>
  <c r="B41" i="24"/>
  <c r="A41" i="24"/>
  <c r="W40" i="24"/>
  <c r="U40" i="24"/>
  <c r="P40" i="24"/>
  <c r="J40" i="24"/>
  <c r="I40" i="24"/>
  <c r="H40" i="24"/>
  <c r="G40" i="24"/>
  <c r="F40" i="24"/>
  <c r="E40" i="24"/>
  <c r="D40" i="24"/>
  <c r="C40" i="24"/>
  <c r="B40" i="24"/>
  <c r="A40" i="24"/>
  <c r="W39" i="24"/>
  <c r="U39" i="24"/>
  <c r="P39" i="24"/>
  <c r="J39" i="24"/>
  <c r="I39" i="24"/>
  <c r="H39" i="24"/>
  <c r="G39" i="24"/>
  <c r="F39" i="24"/>
  <c r="E39" i="24"/>
  <c r="D39" i="24"/>
  <c r="C39" i="24"/>
  <c r="B39" i="24"/>
  <c r="A39" i="24"/>
  <c r="W38" i="24"/>
  <c r="U38" i="24"/>
  <c r="P38" i="24"/>
  <c r="J38" i="24"/>
  <c r="I38" i="24"/>
  <c r="H38" i="24"/>
  <c r="G38" i="24"/>
  <c r="F38" i="24"/>
  <c r="E38" i="24"/>
  <c r="D38" i="24"/>
  <c r="C38" i="24"/>
  <c r="B38" i="24"/>
  <c r="A38" i="24"/>
  <c r="W37" i="24"/>
  <c r="U37" i="24"/>
  <c r="P37" i="24"/>
  <c r="J37" i="24"/>
  <c r="I37" i="24"/>
  <c r="H37" i="24"/>
  <c r="G37" i="24"/>
  <c r="F37" i="24"/>
  <c r="E37" i="24"/>
  <c r="D37" i="24"/>
  <c r="C37" i="24"/>
  <c r="B37" i="24"/>
  <c r="A37" i="24"/>
  <c r="W36" i="24"/>
  <c r="U36" i="24"/>
  <c r="P36" i="24"/>
  <c r="J36" i="24"/>
  <c r="I36" i="24"/>
  <c r="H36" i="24"/>
  <c r="G36" i="24"/>
  <c r="F36" i="24"/>
  <c r="E36" i="24"/>
  <c r="D36" i="24"/>
  <c r="C36" i="24"/>
  <c r="B36" i="24"/>
  <c r="A36" i="24"/>
  <c r="W35" i="24"/>
  <c r="U35" i="24"/>
  <c r="P35" i="24"/>
  <c r="J35" i="24"/>
  <c r="I35" i="24"/>
  <c r="H35" i="24"/>
  <c r="G35" i="24"/>
  <c r="F35" i="24"/>
  <c r="E35" i="24"/>
  <c r="D35" i="24"/>
  <c r="C35" i="24"/>
  <c r="B35" i="24"/>
  <c r="A35" i="24"/>
  <c r="W34" i="24"/>
  <c r="U34" i="24"/>
  <c r="P34" i="24"/>
  <c r="J34" i="24"/>
  <c r="I34" i="24"/>
  <c r="H34" i="24"/>
  <c r="G34" i="24"/>
  <c r="F34" i="24"/>
  <c r="E34" i="24"/>
  <c r="D34" i="24"/>
  <c r="C34" i="24"/>
  <c r="B34" i="24"/>
  <c r="A34" i="24"/>
  <c r="W33" i="24"/>
  <c r="U33" i="24"/>
  <c r="P33" i="24"/>
  <c r="J33" i="24"/>
  <c r="I33" i="24"/>
  <c r="H33" i="24"/>
  <c r="G33" i="24"/>
  <c r="F33" i="24"/>
  <c r="E33" i="24"/>
  <c r="D33" i="24"/>
  <c r="C33" i="24"/>
  <c r="B33" i="24"/>
  <c r="A33" i="24"/>
  <c r="W32" i="24"/>
  <c r="U32" i="24"/>
  <c r="P32" i="24"/>
  <c r="J32" i="24"/>
  <c r="I32" i="24"/>
  <c r="H32" i="24"/>
  <c r="G32" i="24"/>
  <c r="F32" i="24"/>
  <c r="E32" i="24"/>
  <c r="D32" i="24"/>
  <c r="C32" i="24"/>
  <c r="B32" i="24"/>
  <c r="A32" i="24"/>
  <c r="W31" i="24"/>
  <c r="U31" i="24"/>
  <c r="P31" i="24"/>
  <c r="J31" i="24"/>
  <c r="I31" i="24"/>
  <c r="H31" i="24"/>
  <c r="G31" i="24"/>
  <c r="F31" i="24"/>
  <c r="E31" i="24"/>
  <c r="D31" i="24"/>
  <c r="C31" i="24"/>
  <c r="B31" i="24"/>
  <c r="A31" i="24"/>
  <c r="W30" i="24"/>
  <c r="U30" i="24"/>
  <c r="P30" i="24"/>
  <c r="J30" i="24"/>
  <c r="I30" i="24"/>
  <c r="H30" i="24"/>
  <c r="G30" i="24"/>
  <c r="F30" i="24"/>
  <c r="E30" i="24"/>
  <c r="D30" i="24"/>
  <c r="C30" i="24"/>
  <c r="B30" i="24"/>
  <c r="A30" i="24"/>
  <c r="W29" i="24"/>
  <c r="U29" i="24"/>
  <c r="P29" i="24"/>
  <c r="J29" i="24"/>
  <c r="I29" i="24"/>
  <c r="H29" i="24"/>
  <c r="G29" i="24"/>
  <c r="F29" i="24"/>
  <c r="E29" i="24"/>
  <c r="D29" i="24"/>
  <c r="C29" i="24"/>
  <c r="B29" i="24"/>
  <c r="A29" i="24"/>
  <c r="W28" i="24"/>
  <c r="U28" i="24"/>
  <c r="P28" i="24"/>
  <c r="J28" i="24"/>
  <c r="I28" i="24"/>
  <c r="H28" i="24"/>
  <c r="G28" i="24"/>
  <c r="F28" i="24"/>
  <c r="E28" i="24"/>
  <c r="D28" i="24"/>
  <c r="C28" i="24"/>
  <c r="B28" i="24"/>
  <c r="A28" i="24"/>
  <c r="W27" i="24"/>
  <c r="U27" i="24"/>
  <c r="P27" i="24"/>
  <c r="J27" i="24"/>
  <c r="I27" i="24"/>
  <c r="H27" i="24"/>
  <c r="G27" i="24"/>
  <c r="F27" i="24"/>
  <c r="E27" i="24"/>
  <c r="D27" i="24"/>
  <c r="C27" i="24"/>
  <c r="B27" i="24"/>
  <c r="A27" i="24"/>
  <c r="W26" i="24"/>
  <c r="U26" i="24"/>
  <c r="P26" i="24"/>
  <c r="J26" i="24"/>
  <c r="I26" i="24"/>
  <c r="H26" i="24"/>
  <c r="G26" i="24"/>
  <c r="F26" i="24"/>
  <c r="E26" i="24"/>
  <c r="D26" i="24"/>
  <c r="C26" i="24"/>
  <c r="B26" i="24"/>
  <c r="A26" i="24"/>
  <c r="W25" i="24"/>
  <c r="U25" i="24"/>
  <c r="P25" i="24"/>
  <c r="J25" i="24"/>
  <c r="I25" i="24"/>
  <c r="H25" i="24"/>
  <c r="G25" i="24"/>
  <c r="F25" i="24"/>
  <c r="E25" i="24"/>
  <c r="D25" i="24"/>
  <c r="C25" i="24"/>
  <c r="B25" i="24"/>
  <c r="A25" i="24"/>
  <c r="W24" i="24"/>
  <c r="U24" i="24"/>
  <c r="P24" i="24"/>
  <c r="J24" i="24"/>
  <c r="I24" i="24"/>
  <c r="H24" i="24"/>
  <c r="G24" i="24"/>
  <c r="F24" i="24"/>
  <c r="E24" i="24"/>
  <c r="D24" i="24"/>
  <c r="C24" i="24"/>
  <c r="B24" i="24"/>
  <c r="A24" i="24"/>
  <c r="W23" i="24"/>
  <c r="U23" i="24"/>
  <c r="P23" i="24"/>
  <c r="J23" i="24"/>
  <c r="I23" i="24"/>
  <c r="H23" i="24"/>
  <c r="G23" i="24"/>
  <c r="F23" i="24"/>
  <c r="E23" i="24"/>
  <c r="D23" i="24"/>
  <c r="C23" i="24"/>
  <c r="B23" i="24"/>
  <c r="A23" i="24"/>
  <c r="W22" i="24"/>
  <c r="U22" i="24"/>
  <c r="P22" i="24"/>
  <c r="J22" i="24"/>
  <c r="I22" i="24"/>
  <c r="H22" i="24"/>
  <c r="G22" i="24"/>
  <c r="F22" i="24"/>
  <c r="E22" i="24"/>
  <c r="D22" i="24"/>
  <c r="C22" i="24"/>
  <c r="B22" i="24"/>
  <c r="A22" i="24"/>
  <c r="W21" i="24"/>
  <c r="U21" i="24"/>
  <c r="P21" i="24"/>
  <c r="J21" i="24"/>
  <c r="I21" i="24"/>
  <c r="H21" i="24"/>
  <c r="G21" i="24"/>
  <c r="F21" i="24"/>
  <c r="E21" i="24"/>
  <c r="D21" i="24"/>
  <c r="C21" i="24"/>
  <c r="B21" i="24"/>
  <c r="A21" i="24"/>
  <c r="W20" i="24"/>
  <c r="U20" i="24"/>
  <c r="P20" i="24"/>
  <c r="J20" i="24"/>
  <c r="I20" i="24"/>
  <c r="H20" i="24"/>
  <c r="G20" i="24"/>
  <c r="F20" i="24"/>
  <c r="E20" i="24"/>
  <c r="D20" i="24"/>
  <c r="C20" i="24"/>
  <c r="B20" i="24"/>
  <c r="A20" i="24"/>
  <c r="W19" i="24"/>
  <c r="U19" i="24"/>
  <c r="P19" i="24"/>
  <c r="J19" i="24"/>
  <c r="I19" i="24"/>
  <c r="H19" i="24"/>
  <c r="G19" i="24"/>
  <c r="F19" i="24"/>
  <c r="E19" i="24"/>
  <c r="D19" i="24"/>
  <c r="C19" i="24"/>
  <c r="B19" i="24"/>
  <c r="A19" i="24"/>
  <c r="W18" i="24"/>
  <c r="U18" i="24"/>
  <c r="P18" i="24"/>
  <c r="J18" i="24"/>
  <c r="I18" i="24"/>
  <c r="H18" i="24"/>
  <c r="G18" i="24"/>
  <c r="F18" i="24"/>
  <c r="E18" i="24"/>
  <c r="D18" i="24"/>
  <c r="C18" i="24"/>
  <c r="B18" i="24"/>
  <c r="A18" i="24"/>
  <c r="W17" i="24"/>
  <c r="U17" i="24"/>
  <c r="P17" i="24"/>
  <c r="J17" i="24"/>
  <c r="I17" i="24"/>
  <c r="H17" i="24"/>
  <c r="G17" i="24"/>
  <c r="F17" i="24"/>
  <c r="E17" i="24"/>
  <c r="D17" i="24"/>
  <c r="C17" i="24"/>
  <c r="B17" i="24"/>
  <c r="A17" i="24"/>
  <c r="W16" i="24"/>
  <c r="U16" i="24"/>
  <c r="P16" i="24"/>
  <c r="J16" i="24"/>
  <c r="I16" i="24"/>
  <c r="H16" i="24"/>
  <c r="G16" i="24"/>
  <c r="F16" i="24"/>
  <c r="E16" i="24"/>
  <c r="D16" i="24"/>
  <c r="C16" i="24"/>
  <c r="B16" i="24"/>
  <c r="A16" i="24"/>
  <c r="W15" i="24"/>
  <c r="U15" i="24"/>
  <c r="P15" i="24"/>
  <c r="J15" i="24"/>
  <c r="I15" i="24"/>
  <c r="H15" i="24"/>
  <c r="G15" i="24"/>
  <c r="F15" i="24"/>
  <c r="E15" i="24"/>
  <c r="D15" i="24"/>
  <c r="C15" i="24"/>
  <c r="B15" i="24"/>
  <c r="A15" i="24"/>
  <c r="W14" i="24"/>
  <c r="U14" i="24"/>
  <c r="P14" i="24"/>
  <c r="J14" i="24"/>
  <c r="I14" i="24"/>
  <c r="H14" i="24"/>
  <c r="G14" i="24"/>
  <c r="F14" i="24"/>
  <c r="E14" i="24"/>
  <c r="D14" i="24"/>
  <c r="C14" i="24"/>
  <c r="B14" i="24"/>
  <c r="A14" i="24"/>
  <c r="W13" i="24"/>
  <c r="U13" i="24"/>
  <c r="P13" i="24"/>
  <c r="J13" i="24"/>
  <c r="I13" i="24"/>
  <c r="H13" i="24"/>
  <c r="G13" i="24"/>
  <c r="F13" i="24"/>
  <c r="E13" i="24"/>
  <c r="D13" i="24"/>
  <c r="C13" i="24"/>
  <c r="B13" i="24"/>
  <c r="A13" i="24"/>
  <c r="W12" i="24"/>
  <c r="U12" i="24"/>
  <c r="P12" i="24"/>
  <c r="J12" i="24"/>
  <c r="I12" i="24"/>
  <c r="H12" i="24"/>
  <c r="G12" i="24"/>
  <c r="F12" i="24"/>
  <c r="E12" i="24"/>
  <c r="D12" i="24"/>
  <c r="C12" i="24"/>
  <c r="B12" i="24"/>
  <c r="A12" i="24"/>
  <c r="W11" i="24"/>
  <c r="U11" i="24"/>
  <c r="P11" i="24"/>
  <c r="J11" i="24"/>
  <c r="I11" i="24"/>
  <c r="H11" i="24"/>
  <c r="G11" i="24"/>
  <c r="F11" i="24"/>
  <c r="E11" i="24"/>
  <c r="D11" i="24"/>
  <c r="C11" i="24"/>
  <c r="B11" i="24"/>
  <c r="A11" i="24"/>
  <c r="W10" i="24"/>
  <c r="U10" i="24"/>
  <c r="P10" i="24"/>
  <c r="J10" i="24"/>
  <c r="I10" i="24"/>
  <c r="H10" i="24"/>
  <c r="G10" i="24"/>
  <c r="F10" i="24"/>
  <c r="E10" i="24"/>
  <c r="D10" i="24"/>
  <c r="C10" i="24"/>
  <c r="B10" i="24"/>
  <c r="A10" i="24"/>
  <c r="Q52" i="24"/>
  <c r="O52" i="24"/>
  <c r="M52" i="24"/>
  <c r="L52" i="24"/>
  <c r="K52" i="24"/>
  <c r="N40" i="24"/>
  <c r="R40" i="24"/>
  <c r="V40" i="24"/>
  <c r="N39" i="24"/>
  <c r="N38" i="24"/>
  <c r="R38" i="24"/>
  <c r="N37" i="24"/>
  <c r="R37" i="24"/>
  <c r="V37" i="24"/>
  <c r="N36" i="24"/>
  <c r="R36" i="24"/>
  <c r="N35" i="24"/>
  <c r="R35" i="24"/>
  <c r="N34" i="24"/>
  <c r="R34" i="24"/>
  <c r="N33" i="24"/>
  <c r="N32" i="24"/>
  <c r="R32" i="24"/>
  <c r="V32" i="24"/>
  <c r="N31" i="24"/>
  <c r="N30" i="24"/>
  <c r="R30" i="24"/>
  <c r="N29" i="24"/>
  <c r="R29" i="24"/>
  <c r="V29" i="24"/>
  <c r="N28" i="24"/>
  <c r="R28" i="24"/>
  <c r="N27" i="24"/>
  <c r="R27" i="24"/>
  <c r="N26" i="24"/>
  <c r="R26" i="24"/>
  <c r="N25" i="24"/>
  <c r="N24" i="24"/>
  <c r="R24" i="24"/>
  <c r="V24" i="24"/>
  <c r="N23" i="24"/>
  <c r="N22" i="24"/>
  <c r="R22" i="24"/>
  <c r="N21" i="24"/>
  <c r="R21" i="24"/>
  <c r="V21" i="24"/>
  <c r="N20" i="24"/>
  <c r="R20" i="24"/>
  <c r="N19" i="24"/>
  <c r="R19" i="24"/>
  <c r="N18" i="24"/>
  <c r="R18" i="24"/>
  <c r="N17" i="24"/>
  <c r="N16" i="24"/>
  <c r="R16" i="24"/>
  <c r="V16" i="24"/>
  <c r="N15" i="24"/>
  <c r="N14" i="24"/>
  <c r="N13" i="24"/>
  <c r="N12" i="24"/>
  <c r="N11" i="24"/>
  <c r="N10" i="24"/>
  <c r="R50" i="24"/>
  <c r="V50" i="24"/>
  <c r="R42" i="24"/>
  <c r="R48" i="24"/>
  <c r="V48" i="24"/>
  <c r="R46" i="24"/>
  <c r="X51" i="24"/>
  <c r="T51" i="24"/>
  <c r="V51" i="24"/>
  <c r="X50" i="24"/>
  <c r="R47" i="24"/>
  <c r="X47" i="24"/>
  <c r="V41" i="24"/>
  <c r="V49" i="24"/>
  <c r="R43" i="24"/>
  <c r="V43" i="24"/>
  <c r="V45" i="24"/>
  <c r="X46" i="24"/>
  <c r="T46" i="24"/>
  <c r="V46" i="24"/>
  <c r="T43" i="24"/>
  <c r="X42" i="24"/>
  <c r="T42" i="24"/>
  <c r="V42" i="24"/>
  <c r="U56" i="24"/>
  <c r="T41" i="24"/>
  <c r="X41" i="24"/>
  <c r="T45" i="24"/>
  <c r="X45" i="24"/>
  <c r="T49" i="24"/>
  <c r="X49" i="24"/>
  <c r="W56" i="24"/>
  <c r="W59" i="24"/>
  <c r="T44" i="24"/>
  <c r="X44" i="24"/>
  <c r="T48" i="24"/>
  <c r="P56" i="24"/>
  <c r="P59" i="24"/>
  <c r="R14" i="24"/>
  <c r="V14" i="24"/>
  <c r="R12" i="24"/>
  <c r="V12" i="24"/>
  <c r="P52" i="24"/>
  <c r="R17" i="24"/>
  <c r="V17" i="24"/>
  <c r="R25" i="24"/>
  <c r="V25" i="24"/>
  <c r="R33" i="24"/>
  <c r="V33" i="24"/>
  <c r="R13" i="24"/>
  <c r="V13" i="24"/>
  <c r="S52" i="24"/>
  <c r="N52" i="24"/>
  <c r="R15" i="24"/>
  <c r="X15" i="24"/>
  <c r="V20" i="24"/>
  <c r="R23" i="24"/>
  <c r="X23" i="24"/>
  <c r="V28" i="24"/>
  <c r="R31" i="24"/>
  <c r="X31" i="24"/>
  <c r="V36" i="24"/>
  <c r="R39" i="24"/>
  <c r="V39" i="24"/>
  <c r="R11" i="24"/>
  <c r="V11" i="24"/>
  <c r="X14" i="24"/>
  <c r="T14" i="24"/>
  <c r="X22" i="24"/>
  <c r="T22" i="24"/>
  <c r="V22" i="24"/>
  <c r="X30" i="24"/>
  <c r="T30" i="24"/>
  <c r="V30" i="24"/>
  <c r="X38" i="24"/>
  <c r="T38" i="24"/>
  <c r="V38" i="24"/>
  <c r="X19" i="24"/>
  <c r="T19" i="24"/>
  <c r="V19" i="24"/>
  <c r="X27" i="24"/>
  <c r="T27" i="24"/>
  <c r="V27" i="24"/>
  <c r="X35" i="24"/>
  <c r="T35" i="24"/>
  <c r="V35" i="24"/>
  <c r="X18" i="24"/>
  <c r="T18" i="24"/>
  <c r="V18" i="24"/>
  <c r="X26" i="24"/>
  <c r="T26" i="24"/>
  <c r="V26" i="24"/>
  <c r="X34" i="24"/>
  <c r="T34" i="24"/>
  <c r="V34" i="24"/>
  <c r="T21" i="24"/>
  <c r="X21" i="24"/>
  <c r="T25" i="24"/>
  <c r="T29" i="24"/>
  <c r="X29" i="24"/>
  <c r="T37" i="24"/>
  <c r="X37" i="24"/>
  <c r="U52" i="24"/>
  <c r="R10" i="24"/>
  <c r="T16" i="24"/>
  <c r="X16" i="24"/>
  <c r="T20" i="24"/>
  <c r="X20" i="24"/>
  <c r="T24" i="24"/>
  <c r="X24" i="24"/>
  <c r="T28" i="24"/>
  <c r="X28" i="24"/>
  <c r="T32" i="24"/>
  <c r="X32" i="24"/>
  <c r="T36" i="24"/>
  <c r="X36" i="24"/>
  <c r="T40" i="24"/>
  <c r="X40" i="24"/>
  <c r="S56" i="24"/>
  <c r="S59" i="24"/>
  <c r="W52" i="24"/>
  <c r="V23" i="24"/>
  <c r="X48" i="24"/>
  <c r="X43" i="24"/>
  <c r="V47" i="24"/>
  <c r="T50" i="24"/>
  <c r="V15" i="24"/>
  <c r="T39" i="24"/>
  <c r="T47" i="24"/>
  <c r="X39" i="24"/>
  <c r="T33" i="24"/>
  <c r="V31" i="24"/>
  <c r="T31" i="24"/>
  <c r="T15" i="24"/>
  <c r="X12" i="24"/>
  <c r="X25" i="24"/>
  <c r="T17" i="24"/>
  <c r="T13" i="24"/>
  <c r="X13" i="24"/>
  <c r="T12" i="24"/>
  <c r="X33" i="24"/>
  <c r="X17" i="24"/>
  <c r="T23" i="24"/>
  <c r="T11" i="24"/>
  <c r="X11" i="24"/>
  <c r="X10" i="24"/>
  <c r="T10" i="24"/>
  <c r="R52" i="24"/>
  <c r="V10" i="24"/>
  <c r="X52" i="24"/>
  <c r="T52" i="24"/>
  <c r="V52" i="24"/>
</calcChain>
</file>

<file path=xl/sharedStrings.xml><?xml version="1.0" encoding="utf-8"?>
<sst xmlns="http://schemas.openxmlformats.org/spreadsheetml/2006/main" count="4592" uniqueCount="166">
  <si>
    <t>Esfera</t>
  </si>
  <si>
    <t>GND</t>
  </si>
  <si>
    <t>Fonte</t>
  </si>
  <si>
    <t>Dotação Inicial</t>
  </si>
  <si>
    <t>Provisão</t>
  </si>
  <si>
    <t>Destaque</t>
  </si>
  <si>
    <t>Dotação Líquida</t>
  </si>
  <si>
    <t>Empenhado</t>
  </si>
  <si>
    <t>%</t>
  </si>
  <si>
    <t>Liquidado</t>
  </si>
  <si>
    <t>Pago</t>
  </si>
  <si>
    <t>F</t>
  </si>
  <si>
    <t>3</t>
  </si>
  <si>
    <t>1</t>
  </si>
  <si>
    <t>5</t>
  </si>
  <si>
    <t>Soma total</t>
  </si>
  <si>
    <t>Diferença</t>
  </si>
  <si>
    <t>090035</t>
  </si>
  <si>
    <t>090047</t>
  </si>
  <si>
    <t>0100</t>
  </si>
  <si>
    <t>Saldo reserva UG 090035</t>
  </si>
  <si>
    <t>Unidade Orçamentária</t>
  </si>
  <si>
    <t>Função Governo</t>
  </si>
  <si>
    <t>Subfunção Governo</t>
  </si>
  <si>
    <t>Programa Governo</t>
  </si>
  <si>
    <t>Ação Governo</t>
  </si>
  <si>
    <t>Esfera Orçamentária</t>
  </si>
  <si>
    <t>Fonte SOF</t>
  </si>
  <si>
    <t>Fonte Recursos</t>
  </si>
  <si>
    <t>Item Informação</t>
  </si>
  <si>
    <t>15</t>
  </si>
  <si>
    <t>PROVISAO RECEBIDA</t>
  </si>
  <si>
    <t>Grupo Despesa</t>
  </si>
  <si>
    <t>24204</t>
  </si>
  <si>
    <t>COMISSAO NACIONAL DE ENERGIA NUCLEAR - CNEN</t>
  </si>
  <si>
    <t>28</t>
  </si>
  <si>
    <t>846</t>
  </si>
  <si>
    <t>0901</t>
  </si>
  <si>
    <t>OPERACOES ESPECIAIS: CUMPRIMENTO DE SENTENCAS JUDICIAIS</t>
  </si>
  <si>
    <t>0005</t>
  </si>
  <si>
    <t>RECURSOS ORDINARIOS</t>
  </si>
  <si>
    <t>00G5</t>
  </si>
  <si>
    <t>CONTRIBUICAO DA UNIAO, DE SUAS AUTARQUIAS E FUNDACOES PARA O</t>
  </si>
  <si>
    <t>25201</t>
  </si>
  <si>
    <t>BANCO CENTRAL DO BRASIL</t>
  </si>
  <si>
    <t>26262</t>
  </si>
  <si>
    <t>UNIVERSIDADE FEDERAL DE SAO PAULO</t>
  </si>
  <si>
    <t>26280</t>
  </si>
  <si>
    <t>FUNDACAO UNIVERSIDADE FEDERAL DE SAO CARLOS</t>
  </si>
  <si>
    <t>26283</t>
  </si>
  <si>
    <t>FUNDACAO UNIVERSIDADE FED.DE MATO GROS.DO SUL</t>
  </si>
  <si>
    <t>30202</t>
  </si>
  <si>
    <t>FUNDACAO NACIONAL DO INDIO</t>
  </si>
  <si>
    <t>33201</t>
  </si>
  <si>
    <t>INSTITUTO NACIONAL DO SEGURO SOCIAL</t>
  </si>
  <si>
    <t>2</t>
  </si>
  <si>
    <t>0625</t>
  </si>
  <si>
    <t>36211</t>
  </si>
  <si>
    <t>FUNDACAO NACIONAL DE SAUDE</t>
  </si>
  <si>
    <t>42204</t>
  </si>
  <si>
    <t>INSTITUTO DO PATRIMONIO HIST. E ART. NACIONAL</t>
  </si>
  <si>
    <t>44201</t>
  </si>
  <si>
    <t>INST.BRAS.DO MEIO AMB.E REC.NAT.RENOVAVEIS</t>
  </si>
  <si>
    <t>49201</t>
  </si>
  <si>
    <t>INSTITUTO NAC. DE COLONIZACAO E REF. AGRARIA</t>
  </si>
  <si>
    <t>55901</t>
  </si>
  <si>
    <t>FUNDO NACIONAL DE ASSISTENCIA SOCIAL</t>
  </si>
  <si>
    <t>71103</t>
  </si>
  <si>
    <t>ENCARGOS FINANC.DA UNIAO-SENTENCAS JUDICIAIS</t>
  </si>
  <si>
    <t>PODER JUDICIÁRIO</t>
  </si>
  <si>
    <t>ÓRGÃO:</t>
  </si>
  <si>
    <t>UNIDADE:</t>
  </si>
  <si>
    <t>Data de referência:</t>
  </si>
  <si>
    <t xml:space="preserve"> RESOLUÇÃO 102 CNJ - ANEXO II - DOTAÇÃO E EXECUÇÃO ORÇAMENTÁRIA</t>
  </si>
  <si>
    <t>Classificação Orçamentária</t>
  </si>
  <si>
    <t>Créditos Adicionais</t>
  </si>
  <si>
    <t>Dotação Atualizada</t>
  </si>
  <si>
    <t>Contingenciado</t>
  </si>
  <si>
    <t>Movimentação Líquida de Créditos</t>
  </si>
  <si>
    <t>Execução</t>
  </si>
  <si>
    <t>Função e Subfunção</t>
  </si>
  <si>
    <t xml:space="preserve">Programática
(Programa, Ação e Subtítulo) </t>
  </si>
  <si>
    <t xml:space="preserve">Descrição </t>
  </si>
  <si>
    <t>Acréscimos</t>
  </si>
  <si>
    <t>Decréscimos</t>
  </si>
  <si>
    <t>Código</t>
  </si>
  <si>
    <t>Descrição</t>
  </si>
  <si>
    <t>Programa</t>
  </si>
  <si>
    <t>Ação e Subtítulo</t>
  </si>
  <si>
    <t>A</t>
  </si>
  <si>
    <t>B</t>
  </si>
  <si>
    <t>C</t>
  </si>
  <si>
    <t>D=A+B-C</t>
  </si>
  <si>
    <t>E</t>
  </si>
  <si>
    <t>G</t>
  </si>
  <si>
    <t>H = D-E+F+G</t>
  </si>
  <si>
    <t>I</t>
  </si>
  <si>
    <t>I / H</t>
  </si>
  <si>
    <t>J</t>
  </si>
  <si>
    <t>J / H</t>
  </si>
  <si>
    <t>K</t>
  </si>
  <si>
    <t>K / H</t>
  </si>
  <si>
    <t>Total</t>
  </si>
  <si>
    <t>Obs.: 1. Movimentação líquida de créditos = Provisão/Destaque recebidos - Provisão/Destaque concedidos</t>
  </si>
  <si>
    <t xml:space="preserve">           2. Nas colunas relativas à execução, não incluir as despesas referentes aos restos a pagar do ano anterior.</t>
  </si>
  <si>
    <t>JUSTIÇA FEDERAL</t>
  </si>
  <si>
    <t>090047 - TRF 3ª REGIÃO PRECATÓRIOS E REQUISITÓRIOS DE PEQUENO VALOR</t>
  </si>
  <si>
    <t>0151</t>
  </si>
  <si>
    <t>6151</t>
  </si>
  <si>
    <t>Páginas:</t>
  </si>
  <si>
    <t>SENTENCAS JUDICIAIS TRANSITADAS EM JULGADO (PRECATORIOS)</t>
  </si>
  <si>
    <t>CONTR.SOCIAL S/O LUCRO DAS PESSOAS JURIDICAS</t>
  </si>
  <si>
    <t>39252</t>
  </si>
  <si>
    <t>DEPTO.NAC.DE INFRA±ESTRUT.DE TRANSPORTES-DNIT</t>
  </si>
  <si>
    <t>40201</t>
  </si>
  <si>
    <t>INSTITUTO NACIONAL DO SEGURO SOCIAL - INSS</t>
  </si>
  <si>
    <t>40203</t>
  </si>
  <si>
    <t>FUNDACAO JORGE DUPRAT FIG.DE SEG.MED.TRABALHO</t>
  </si>
  <si>
    <t>40904</t>
  </si>
  <si>
    <t>FUNDO DO REGIME GERAL DA PREVID.SOCIAL- FRGPS</t>
  </si>
  <si>
    <t>SENTENCAS JUDICIAIS TRANSITADAS EM JULGADO DE PEQUENO VALOR</t>
  </si>
  <si>
    <t>47205</t>
  </si>
  <si>
    <t>FUNDACAO INST.BRAS.DE GEOGRAFIA E ESTATISTICA</t>
  </si>
  <si>
    <t>52221</t>
  </si>
  <si>
    <t>INDUSTRIA DE MATERIAL BELICO DO BRASIL-IMBEL</t>
  </si>
  <si>
    <t/>
  </si>
  <si>
    <t>DACO_ANEXOII_NOVO_FORMATO_UG_090047</t>
  </si>
  <si>
    <t>UG Executora: 090047:TRIBUNAL REGIONAL FEDERAL DA 3A.REGIAO-PR.RPV</t>
  </si>
  <si>
    <t>29</t>
  </si>
  <si>
    <t>31</t>
  </si>
  <si>
    <t>34</t>
  </si>
  <si>
    <t>DESPESAS EMPENHADAS (CONTROLE EMPENHO)</t>
  </si>
  <si>
    <t>DESPESAS LIQUIDADAS (CONTROLE EMPENHO)</t>
  </si>
  <si>
    <t>DESPESAS PAGAS (CONTROLE EMPENHO)</t>
  </si>
  <si>
    <t>Saldo Atual (Item Inf.)</t>
  </si>
  <si>
    <t>Mês Lançamento: DEZ/2016</t>
  </si>
  <si>
    <t>Em Dezembro contém</t>
  </si>
  <si>
    <t>Inscrição RP</t>
  </si>
  <si>
    <t>Mês Lançamento: JAN/2017</t>
  </si>
  <si>
    <t>20201</t>
  </si>
  <si>
    <t>INSTIT.NAC.DE COLONIZ.E REF.AGRARIA - INCRA</t>
  </si>
  <si>
    <t>26352</t>
  </si>
  <si>
    <t>FUNDACAO UNIVERSIDADE FEDERAL DO ABC</t>
  </si>
  <si>
    <t>26439</t>
  </si>
  <si>
    <t>INST.FED.DE EDUC.,CIENC.E TEC.DE SAO PAULO</t>
  </si>
  <si>
    <t>55201</t>
  </si>
  <si>
    <t>55902</t>
  </si>
  <si>
    <t>FUNDO DO REGIME GERAL DA PREVID.SOCIAL-FRGPS</t>
  </si>
  <si>
    <t>0144</t>
  </si>
  <si>
    <t>TITULOS DE RESPONSABILID.DO TESOURO NACIONAL</t>
  </si>
  <si>
    <t>16</t>
  </si>
  <si>
    <t>17</t>
  </si>
  <si>
    <t>PROVISAO CONCEDIDA</t>
  </si>
  <si>
    <t>DESTAQUE RECEBIDO</t>
  </si>
  <si>
    <t>Mês Lançamento: FEV/2017</t>
  </si>
  <si>
    <t>Mês Lançamento: MAR/2017</t>
  </si>
  <si>
    <t>Mês Lançamento: ABR/2017</t>
  </si>
  <si>
    <t>Mês Lançamento: MAI/2017</t>
  </si>
  <si>
    <t>Mês Lançamento: JUL/2017</t>
  </si>
  <si>
    <t>Mês Lançamento: JUN/2017</t>
  </si>
  <si>
    <t>Mês Lançamento: AGO/2017</t>
  </si>
  <si>
    <t>Saldo (Moeda Origem Item Informação)</t>
  </si>
  <si>
    <t>Mês Lançamento: SET/2017</t>
  </si>
  <si>
    <t>Mês Lançamento: OUT/2017</t>
  </si>
  <si>
    <t>POut</t>
  </si>
  <si>
    <t>Mês Lançamento: NOV/2017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</si>
</sst>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3" formatCode="_-* #,##0.00_-;\-* #,##0.00_-;_-* &quot;-&quot;??_-;_-@_-"/>
    <numFmt numFmtId="164" formatCode="#,##0.00;\(#,##0.00\)"/>
    <numFmt numFmtId="165" formatCode="0.0%"/>
    <numFmt numFmtId="166" formatCode="General_)"/>
    <numFmt numFmtId="167" formatCode="_(* #,##0.00_);_(* \(#,##0.00\);_(* \-??_);_(@_)"/>
    <numFmt numFmtId="168" formatCode="_(* #,##0_);_(* \(#,##0\);_(* \-_);_(@_)"/>
    <numFmt numFmtId="169" formatCode="\$#,##0\ ;&quot;($&quot;#,##0\)"/>
    <numFmt numFmtId="170" formatCode="0.000000"/>
    <numFmt numFmtId="171" formatCode="yyyy\:mm"/>
    <numFmt numFmtId="172" formatCode="_([$€-2]* #,##0.00_);_([$€-2]* \(#,##0.00\);_([$€-2]* \-??_)"/>
    <numFmt numFmtId="173" formatCode="0.0000000"/>
    <numFmt numFmtId="174" formatCode="_(&quot;R$ &quot;* #,##0.00_);_(&quot;R$ &quot;* \(#,##0.00\);_(&quot;R$ &quot;* \-??_);_(@_)"/>
    <numFmt numFmtId="175" formatCode="%#,#00"/>
    <numFmt numFmtId="176" formatCode="#.##000"/>
    <numFmt numFmtId="177" formatCode="#,##0.000000"/>
    <numFmt numFmtId="178" formatCode="_-* #,##0.00_-;\-* #,##0.00_-;_-* \-??_-;_-@_-"/>
    <numFmt numFmtId="179" formatCode="0.000"/>
    <numFmt numFmtId="180" formatCode="mm/yy"/>
    <numFmt numFmtId="181" formatCode="#.##0,"/>
    <numFmt numFmtId="182" formatCode="_(* #,##0_);_(* \(#,##0\);_(* &quot;-&quot;??_);_(@_)"/>
    <numFmt numFmtId="183" formatCode="[$-416]mmmm\-yy;@"/>
  </numFmts>
  <fonts count="62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b/>
      <sz val="9"/>
      <name val="Times New Roman"/>
      <family val="1"/>
      <charset val="1"/>
    </font>
    <font>
      <b/>
      <sz val="11"/>
      <color indexed="52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  <charset val="1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4"/>
      <name val="Times New Roman"/>
      <family val="1"/>
      <charset val="1"/>
    </font>
    <font>
      <b/>
      <sz val="1"/>
      <color indexed="8"/>
      <name val="Courier New"/>
      <family val="3"/>
      <charset val="1"/>
    </font>
    <font>
      <b/>
      <sz val="14"/>
      <name val="Times New Roman"/>
      <family val="1"/>
    </font>
    <font>
      <b/>
      <sz val="11"/>
      <color indexed="8"/>
      <name val="Calibri"/>
      <family val="2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sz val="9"/>
      <name val="Arial"/>
      <family val="2"/>
    </font>
    <font>
      <b/>
      <sz val="9"/>
      <name val="Arial"/>
      <family val="2"/>
    </font>
    <font>
      <sz val="16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color rgb="FFFF0000"/>
      <name val="Arial"/>
      <family val="2"/>
    </font>
    <font>
      <sz val="9"/>
      <color rgb="FFFF000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</fills>
  <borders count="44">
    <border>
      <left/>
      <right/>
      <top/>
      <bottom/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89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21" fillId="3" borderId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21" fillId="4" borderId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21" fillId="5" borderId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5" borderId="0" applyNumberFormat="0" applyBorder="0" applyAlignment="0" applyProtection="0"/>
    <xf numFmtId="0" fontId="3" fillId="9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21" fillId="9" borderId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21" fillId="10" borderId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21" fillId="11" borderId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21" fillId="5" borderId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21" fillId="9" borderId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21" fillId="12" borderId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22" fillId="13" borderId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22" fillId="10" borderId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22" fillId="11" borderId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22" fillId="14" borderId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22" fillId="15" borderId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22" fillId="16" borderId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20" borderId="0" applyNumberFormat="0" applyBorder="0" applyAlignment="0" applyProtection="0"/>
    <xf numFmtId="166" fontId="23" fillId="0" borderId="1"/>
    <xf numFmtId="0" fontId="10" fillId="3" borderId="0" applyNumberFormat="0" applyBorder="0" applyAlignment="0" applyProtection="0"/>
    <xf numFmtId="166" fontId="24" fillId="0" borderId="0">
      <alignment vertical="top"/>
    </xf>
    <xf numFmtId="166" fontId="25" fillId="0" borderId="0">
      <alignment horizontal="right"/>
    </xf>
    <xf numFmtId="166" fontId="25" fillId="0" borderId="0">
      <alignment horizontal="left"/>
    </xf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26" fillId="4" borderId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2" fontId="29" fillId="0" borderId="0">
      <protection locked="0"/>
    </xf>
    <xf numFmtId="2" fontId="30" fillId="0" borderId="0">
      <protection locked="0"/>
    </xf>
    <xf numFmtId="0" fontId="27" fillId="0" borderId="0"/>
    <xf numFmtId="0" fontId="28" fillId="0" borderId="0"/>
    <xf numFmtId="0" fontId="6" fillId="8" borderId="2" applyNumberFormat="0" applyAlignment="0" applyProtection="0"/>
    <xf numFmtId="0" fontId="6" fillId="8" borderId="2" applyNumberFormat="0" applyAlignment="0" applyProtection="0"/>
    <xf numFmtId="0" fontId="6" fillId="8" borderId="2" applyNumberFormat="0" applyAlignment="0" applyProtection="0"/>
    <xf numFmtId="0" fontId="32" fillId="8" borderId="2"/>
    <xf numFmtId="0" fontId="6" fillId="8" borderId="2" applyNumberFormat="0" applyAlignment="0" applyProtection="0"/>
    <xf numFmtId="0" fontId="6" fillId="8" borderId="2" applyNumberFormat="0" applyAlignment="0" applyProtection="0"/>
    <xf numFmtId="0" fontId="31" fillId="0" borderId="0">
      <alignment vertical="center"/>
    </xf>
    <xf numFmtId="0" fontId="7" fillId="21" borderId="3" applyNumberFormat="0" applyAlignment="0" applyProtection="0"/>
    <xf numFmtId="0" fontId="7" fillId="21" borderId="3" applyNumberFormat="0" applyAlignment="0" applyProtection="0"/>
    <xf numFmtId="0" fontId="33" fillId="21" borderId="3"/>
    <xf numFmtId="0" fontId="7" fillId="21" borderId="3" applyNumberFormat="0" applyAlignment="0" applyProtection="0"/>
    <xf numFmtId="0" fontId="7" fillId="21" borderId="3" applyNumberFormat="0" applyAlignment="0" applyProtection="0"/>
    <xf numFmtId="0" fontId="8" fillId="0" borderId="4" applyNumberFormat="0" applyFill="0" applyAlignment="0" applyProtection="0"/>
    <xf numFmtId="0" fontId="8" fillId="0" borderId="4" applyNumberFormat="0" applyFill="0" applyAlignment="0" applyProtection="0"/>
    <xf numFmtId="0" fontId="34" fillId="0" borderId="4"/>
    <xf numFmtId="0" fontId="8" fillId="0" borderId="4" applyNumberFormat="0" applyFill="0" applyAlignment="0" applyProtection="0"/>
    <xf numFmtId="0" fontId="8" fillId="0" borderId="4" applyNumberFormat="0" applyFill="0" applyAlignment="0" applyProtection="0"/>
    <xf numFmtId="0" fontId="7" fillId="21" borderId="3" applyNumberFormat="0" applyAlignment="0" applyProtection="0"/>
    <xf numFmtId="4" fontId="21" fillId="0" borderId="0"/>
    <xf numFmtId="168" fontId="21" fillId="0" borderId="0"/>
    <xf numFmtId="167" fontId="2" fillId="0" borderId="0" applyBorder="0" applyAlignment="0" applyProtection="0"/>
    <xf numFmtId="167" fontId="2" fillId="0" borderId="0" applyBorder="0" applyAlignment="0" applyProtection="0"/>
    <xf numFmtId="40" fontId="21" fillId="0" borderId="0"/>
    <xf numFmtId="3" fontId="21" fillId="0" borderId="0"/>
    <xf numFmtId="0" fontId="21" fillId="0" borderId="0"/>
    <xf numFmtId="0" fontId="21" fillId="0" borderId="0"/>
    <xf numFmtId="169" fontId="21" fillId="0" borderId="0"/>
    <xf numFmtId="0" fontId="21" fillId="0" borderId="0"/>
    <xf numFmtId="0" fontId="21" fillId="0" borderId="0"/>
    <xf numFmtId="170" fontId="21" fillId="0" borderId="0"/>
    <xf numFmtId="171" fontId="21" fillId="0" borderId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22" fillId="17" borderId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22" fillId="18" borderId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22" fillId="19" borderId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22" fillId="14" borderId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22" fillId="15" borderId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22" fillId="20" borderId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9" fillId="7" borderId="2" applyNumberFormat="0" applyAlignment="0" applyProtection="0"/>
    <xf numFmtId="0" fontId="9" fillId="7" borderId="2" applyNumberFormat="0" applyAlignment="0" applyProtection="0"/>
    <xf numFmtId="0" fontId="9" fillId="7" borderId="2" applyNumberFormat="0" applyAlignment="0" applyProtection="0"/>
    <xf numFmtId="0" fontId="9" fillId="7" borderId="2" applyNumberFormat="0" applyAlignment="0" applyProtection="0"/>
    <xf numFmtId="0" fontId="9" fillId="8" borderId="2" applyNumberFormat="0" applyAlignment="0" applyProtection="0"/>
    <xf numFmtId="172" fontId="2" fillId="0" borderId="0" applyFill="0" applyBorder="0" applyAlignment="0" applyProtection="0"/>
    <xf numFmtId="0" fontId="2" fillId="0" borderId="0" applyFill="0" applyBorder="0" applyAlignment="0" applyProtection="0"/>
    <xf numFmtId="172" fontId="2" fillId="0" borderId="0" applyFill="0" applyBorder="0" applyAlignment="0" applyProtection="0"/>
    <xf numFmtId="0" fontId="14" fillId="0" borderId="0" applyNumberFormat="0" applyFill="0" applyBorder="0" applyAlignment="0" applyProtection="0"/>
    <xf numFmtId="0" fontId="35" fillId="0" borderId="5">
      <alignment horizontal="center"/>
    </xf>
    <xf numFmtId="2" fontId="21" fillId="0" borderId="0"/>
    <xf numFmtId="2" fontId="21" fillId="0" borderId="0"/>
    <xf numFmtId="0" fontId="36" fillId="0" borderId="0">
      <alignment horizontal="left"/>
    </xf>
    <xf numFmtId="0" fontId="5" fillId="4" borderId="0" applyNumberFormat="0" applyBorder="0" applyAlignment="0" applyProtection="0"/>
    <xf numFmtId="0" fontId="16" fillId="0" borderId="6" applyNumberFormat="0" applyFill="0" applyAlignment="0" applyProtection="0"/>
    <xf numFmtId="0" fontId="17" fillId="0" borderId="7" applyNumberFormat="0" applyFill="0" applyAlignment="0" applyProtection="0"/>
    <xf numFmtId="0" fontId="18" fillId="0" borderId="8" applyNumberFormat="0" applyFill="0" applyAlignment="0" applyProtection="0"/>
    <xf numFmtId="0" fontId="18" fillId="0" borderId="0" applyNumberFormat="0" applyFill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37" fillId="3" borderId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38" fillId="0" borderId="0"/>
    <xf numFmtId="0" fontId="9" fillId="7" borderId="2" applyNumberFormat="0" applyAlignment="0" applyProtection="0"/>
    <xf numFmtId="0" fontId="35" fillId="0" borderId="9">
      <alignment horizontal="center"/>
    </xf>
    <xf numFmtId="0" fontId="39" fillId="0" borderId="10">
      <alignment horizontal="center"/>
    </xf>
    <xf numFmtId="173" fontId="21" fillId="0" borderId="0"/>
    <xf numFmtId="0" fontId="8" fillId="0" borderId="4" applyNumberFormat="0" applyFill="0" applyAlignment="0" applyProtection="0"/>
    <xf numFmtId="167" fontId="21" fillId="0" borderId="0"/>
    <xf numFmtId="174" fontId="2" fillId="0" borderId="0" applyFill="0" applyBorder="0" applyAlignment="0" applyProtection="0"/>
    <xf numFmtId="169" fontId="21" fillId="0" borderId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40" fillId="22" borderId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9" fillId="0" borderId="0"/>
    <xf numFmtId="0" fontId="59" fillId="0" borderId="0"/>
    <xf numFmtId="0" fontId="2" fillId="0" borderId="0"/>
    <xf numFmtId="0" fontId="2" fillId="0" borderId="0"/>
    <xf numFmtId="0" fontId="4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8" fillId="0" borderId="0"/>
    <xf numFmtId="0" fontId="2" fillId="0" borderId="0"/>
    <xf numFmtId="0" fontId="3" fillId="0" borderId="0"/>
    <xf numFmtId="0" fontId="3" fillId="0" borderId="0"/>
    <xf numFmtId="0" fontId="21" fillId="0" borderId="0"/>
    <xf numFmtId="0" fontId="2" fillId="0" borderId="0"/>
    <xf numFmtId="0" fontId="2" fillId="0" borderId="0"/>
    <xf numFmtId="0" fontId="41" fillId="0" borderId="0"/>
    <xf numFmtId="0" fontId="41" fillId="0" borderId="0"/>
    <xf numFmtId="0" fontId="2" fillId="0" borderId="0"/>
    <xf numFmtId="0" fontId="2" fillId="0" borderId="0"/>
    <xf numFmtId="0" fontId="2" fillId="23" borderId="11" applyNumberFormat="0" applyAlignment="0" applyProtection="0"/>
    <xf numFmtId="0" fontId="2" fillId="23" borderId="11" applyNumberFormat="0" applyAlignment="0" applyProtection="0"/>
    <xf numFmtId="0" fontId="2" fillId="23" borderId="11" applyNumberFormat="0" applyAlignment="0" applyProtection="0"/>
    <xf numFmtId="0" fontId="2" fillId="23" borderId="11" applyNumberFormat="0" applyAlignment="0" applyProtection="0"/>
    <xf numFmtId="0" fontId="2" fillId="23" borderId="11" applyNumberFormat="0" applyAlignment="0" applyProtection="0"/>
    <xf numFmtId="0" fontId="2" fillId="23" borderId="11" applyNumberFormat="0" applyAlignment="0" applyProtection="0"/>
    <xf numFmtId="0" fontId="12" fillId="8" borderId="12" applyNumberFormat="0" applyAlignment="0" applyProtection="0"/>
    <xf numFmtId="10" fontId="21" fillId="0" borderId="0"/>
    <xf numFmtId="175" fontId="29" fillId="0" borderId="0">
      <protection locked="0"/>
    </xf>
    <xf numFmtId="176" fontId="29" fillId="0" borderId="0">
      <protection locked="0"/>
    </xf>
    <xf numFmtId="9" fontId="2" fillId="0" borderId="0" applyFill="0" applyBorder="0" applyAlignment="0" applyProtection="0"/>
    <xf numFmtId="9" fontId="20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21" fillId="0" borderId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1" fillId="0" borderId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0" fontId="25" fillId="0" borderId="0"/>
    <xf numFmtId="0" fontId="12" fillId="8" borderId="12" applyNumberFormat="0" applyAlignment="0" applyProtection="0"/>
    <xf numFmtId="0" fontId="12" fillId="8" borderId="12" applyNumberFormat="0" applyAlignment="0" applyProtection="0"/>
    <xf numFmtId="0" fontId="42" fillId="8" borderId="12"/>
    <xf numFmtId="0" fontId="12" fillId="8" borderId="12" applyNumberFormat="0" applyAlignment="0" applyProtection="0"/>
    <xf numFmtId="0" fontId="12" fillId="8" borderId="12" applyNumberFormat="0" applyAlignment="0" applyProtection="0"/>
    <xf numFmtId="38" fontId="21" fillId="0" borderId="0"/>
    <xf numFmtId="38" fontId="43" fillId="0" borderId="13"/>
    <xf numFmtId="177" fontId="41" fillId="0" borderId="0">
      <protection locked="0"/>
    </xf>
    <xf numFmtId="167" fontId="2" fillId="0" borderId="0" applyFill="0" applyBorder="0" applyAlignment="0" applyProtection="0"/>
    <xf numFmtId="167" fontId="2" fillId="0" borderId="0" applyFill="0" applyBorder="0" applyAlignment="0" applyProtection="0"/>
    <xf numFmtId="167" fontId="2" fillId="0" borderId="0" applyFill="0" applyBorder="0" applyAlignment="0" applyProtection="0"/>
    <xf numFmtId="167" fontId="2" fillId="0" borderId="0" applyFill="0" applyBorder="0" applyAlignment="0" applyProtection="0"/>
    <xf numFmtId="167" fontId="2" fillId="0" borderId="0" applyFill="0" applyBorder="0" applyAlignment="0" applyProtection="0"/>
    <xf numFmtId="167" fontId="2" fillId="0" borderId="0" applyFill="0" applyBorder="0" applyAlignment="0" applyProtection="0"/>
    <xf numFmtId="167" fontId="2" fillId="0" borderId="0" applyFill="0" applyBorder="0" applyAlignment="0" applyProtection="0"/>
    <xf numFmtId="167" fontId="2" fillId="0" borderId="0" applyFill="0" applyBorder="0" applyAlignment="0" applyProtection="0"/>
    <xf numFmtId="167" fontId="2" fillId="0" borderId="0" applyFill="0" applyBorder="0" applyAlignment="0" applyProtection="0"/>
    <xf numFmtId="167" fontId="2" fillId="0" borderId="0" applyFill="0" applyBorder="0" applyAlignment="0" applyProtection="0"/>
    <xf numFmtId="167" fontId="2" fillId="0" borderId="0" applyFill="0" applyBorder="0" applyAlignment="0" applyProtection="0"/>
    <xf numFmtId="167" fontId="2" fillId="0" borderId="0" applyFill="0" applyBorder="0" applyAlignment="0" applyProtection="0"/>
    <xf numFmtId="167" fontId="2" fillId="0" borderId="0" applyFill="0" applyBorder="0" applyAlignment="0" applyProtection="0"/>
    <xf numFmtId="167" fontId="2" fillId="0" borderId="0" applyFill="0" applyBorder="0" applyAlignment="0" applyProtection="0"/>
    <xf numFmtId="167" fontId="2" fillId="0" borderId="0" applyFill="0" applyBorder="0" applyAlignment="0" applyProtection="0"/>
    <xf numFmtId="167" fontId="2" fillId="0" borderId="0" applyFill="0" applyBorder="0" applyAlignment="0" applyProtection="0"/>
    <xf numFmtId="167" fontId="2" fillId="0" borderId="0" applyFill="0" applyBorder="0" applyAlignment="0" applyProtection="0"/>
    <xf numFmtId="167" fontId="2" fillId="0" borderId="0" applyFill="0" applyBorder="0" applyAlignment="0" applyProtection="0"/>
    <xf numFmtId="167" fontId="2" fillId="0" borderId="0" applyFill="0" applyBorder="0" applyAlignment="0" applyProtection="0"/>
    <xf numFmtId="167" fontId="2" fillId="0" borderId="0" applyFill="0" applyBorder="0" applyAlignment="0" applyProtection="0"/>
    <xf numFmtId="167" fontId="2" fillId="0" borderId="0" applyFill="0" applyBorder="0" applyAlignment="0" applyProtection="0"/>
    <xf numFmtId="167" fontId="2" fillId="0" borderId="0" applyFill="0" applyBorder="0" applyAlignment="0" applyProtection="0"/>
    <xf numFmtId="167" fontId="2" fillId="0" borderId="0" applyFill="0" applyBorder="0" applyAlignment="0" applyProtection="0"/>
    <xf numFmtId="167" fontId="2" fillId="0" borderId="0" applyFill="0" applyBorder="0" applyAlignment="0" applyProtection="0"/>
    <xf numFmtId="167" fontId="2" fillId="0" borderId="0" applyFill="0" applyBorder="0" applyAlignment="0" applyProtection="0"/>
    <xf numFmtId="167" fontId="2" fillId="0" borderId="0" applyFill="0" applyBorder="0" applyAlignment="0" applyProtection="0"/>
    <xf numFmtId="167" fontId="2" fillId="0" borderId="0" applyFill="0" applyBorder="0" applyAlignment="0" applyProtection="0"/>
    <xf numFmtId="167" fontId="21" fillId="0" borderId="0"/>
    <xf numFmtId="178" fontId="2" fillId="0" borderId="0" applyFill="0" applyBorder="0" applyAlignment="0" applyProtection="0"/>
    <xf numFmtId="167" fontId="2" fillId="0" borderId="0"/>
    <xf numFmtId="0" fontId="2" fillId="0" borderId="0"/>
    <xf numFmtId="167" fontId="2" fillId="0" borderId="0"/>
    <xf numFmtId="167" fontId="41" fillId="0" borderId="0"/>
    <xf numFmtId="167" fontId="2" fillId="0" borderId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44" fillId="0" borderId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45" fillId="0" borderId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179" fontId="21" fillId="0" borderId="0"/>
    <xf numFmtId="180" fontId="21" fillId="0" borderId="0"/>
    <xf numFmtId="0" fontId="15" fillId="0" borderId="0" applyNumberFormat="0" applyFill="0" applyBorder="0" applyAlignment="0" applyProtection="0"/>
    <xf numFmtId="0" fontId="46" fillId="0" borderId="14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50" fillId="0" borderId="6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51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7" fillId="0" borderId="7" applyNumberFormat="0" applyFill="0" applyAlignment="0" applyProtection="0"/>
    <xf numFmtId="0" fontId="17" fillId="0" borderId="7" applyNumberFormat="0" applyFill="0" applyAlignment="0" applyProtection="0"/>
    <xf numFmtId="0" fontId="52" fillId="0" borderId="7"/>
    <xf numFmtId="0" fontId="17" fillId="0" borderId="7" applyNumberFormat="0" applyFill="0" applyAlignment="0" applyProtection="0"/>
    <xf numFmtId="0" fontId="17" fillId="0" borderId="7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53" fillId="0" borderId="8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53" fillId="0" borderId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54" fillId="0" borderId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48" fillId="0" borderId="15"/>
    <xf numFmtId="2" fontId="47" fillId="0" borderId="0">
      <protection locked="0"/>
    </xf>
    <xf numFmtId="2" fontId="47" fillId="0" borderId="0">
      <protection locked="0"/>
    </xf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49" fillId="0" borderId="16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176" fontId="29" fillId="0" borderId="0">
      <protection locked="0"/>
    </xf>
    <xf numFmtId="181" fontId="29" fillId="0" borderId="0">
      <protection locked="0"/>
    </xf>
    <xf numFmtId="0" fontId="41" fillId="0" borderId="0"/>
    <xf numFmtId="43" fontId="1" fillId="0" borderId="0" applyFont="0" applyFill="0" applyBorder="0" applyAlignment="0" applyProtection="0"/>
    <xf numFmtId="43" fontId="58" fillId="0" borderId="0" applyFont="0" applyFill="0" applyBorder="0" applyAlignment="0" applyProtection="0"/>
    <xf numFmtId="167" fontId="2" fillId="0" borderId="0" applyFill="0" applyBorder="0" applyAlignment="0" applyProtection="0"/>
    <xf numFmtId="178" fontId="2" fillId="0" borderId="0" applyFill="0" applyBorder="0" applyAlignment="0" applyProtection="0"/>
    <xf numFmtId="167" fontId="2" fillId="0" borderId="0" applyFill="0" applyBorder="0" applyAlignment="0" applyProtection="0"/>
    <xf numFmtId="178" fontId="2" fillId="0" borderId="0" applyFill="0" applyBorder="0" applyAlignment="0" applyProtection="0"/>
    <xf numFmtId="43" fontId="2" fillId="0" borderId="0" applyFont="0" applyFill="0" applyBorder="0" applyAlignment="0" applyProtection="0"/>
    <xf numFmtId="3" fontId="21" fillId="0" borderId="0"/>
    <xf numFmtId="0" fontId="13" fillId="0" borderId="0" applyNumberFormat="0" applyFill="0" applyBorder="0" applyAlignment="0" applyProtection="0"/>
  </cellStyleXfs>
  <cellXfs count="92">
    <xf numFmtId="0" fontId="0" fillId="0" borderId="0" xfId="0"/>
    <xf numFmtId="0" fontId="60" fillId="0" borderId="0" xfId="0" applyFont="1" applyBorder="1"/>
    <xf numFmtId="0" fontId="55" fillId="0" borderId="0" xfId="0" applyFont="1" applyAlignment="1"/>
    <xf numFmtId="0" fontId="55" fillId="0" borderId="0" xfId="0" applyFont="1" applyBorder="1"/>
    <xf numFmtId="0" fontId="55" fillId="0" borderId="0" xfId="0" applyFont="1" applyBorder="1" applyAlignment="1">
      <alignment horizontal="center"/>
    </xf>
    <xf numFmtId="165" fontId="55" fillId="0" borderId="0" xfId="265" applyNumberFormat="1" applyFont="1" applyBorder="1" applyAlignment="1">
      <alignment horizontal="center"/>
    </xf>
    <xf numFmtId="0" fontId="61" fillId="0" borderId="0" xfId="0" applyFont="1" applyAlignment="1"/>
    <xf numFmtId="0" fontId="55" fillId="0" borderId="0" xfId="0" applyFont="1"/>
    <xf numFmtId="0" fontId="56" fillId="0" borderId="17" xfId="243" applyFont="1" applyFill="1" applyBorder="1" applyAlignment="1">
      <alignment horizontal="center" vertical="center" wrapText="1"/>
    </xf>
    <xf numFmtId="0" fontId="56" fillId="0" borderId="18" xfId="243" applyFont="1" applyFill="1" applyBorder="1" applyAlignment="1">
      <alignment horizontal="center" vertical="center" wrapText="1"/>
    </xf>
    <xf numFmtId="0" fontId="56" fillId="0" borderId="19" xfId="243" applyFont="1" applyFill="1" applyBorder="1" applyAlignment="1">
      <alignment horizontal="center" vertical="center" wrapText="1"/>
    </xf>
    <xf numFmtId="165" fontId="56" fillId="0" borderId="19" xfId="268" applyNumberFormat="1" applyFont="1" applyFill="1" applyBorder="1" applyAlignment="1">
      <alignment horizontal="center" vertical="center" wrapText="1"/>
    </xf>
    <xf numFmtId="165" fontId="56" fillId="0" borderId="20" xfId="268" applyNumberFormat="1" applyFont="1" applyFill="1" applyBorder="1" applyAlignment="1">
      <alignment horizontal="center" vertical="center" wrapText="1"/>
    </xf>
    <xf numFmtId="182" fontId="56" fillId="0" borderId="20" xfId="381" applyNumberFormat="1" applyFont="1" applyFill="1" applyBorder="1" applyAlignment="1">
      <alignment horizontal="center" vertical="center" wrapText="1"/>
    </xf>
    <xf numFmtId="0" fontId="56" fillId="0" borderId="21" xfId="243" applyFont="1" applyFill="1" applyBorder="1" applyAlignment="1">
      <alignment horizontal="center" vertical="center" wrapText="1"/>
    </xf>
    <xf numFmtId="0" fontId="56" fillId="0" borderId="22" xfId="243" applyFont="1" applyFill="1" applyBorder="1" applyAlignment="1">
      <alignment horizontal="center" vertical="center" wrapText="1"/>
    </xf>
    <xf numFmtId="0" fontId="56" fillId="0" borderId="23" xfId="243" applyFont="1" applyFill="1" applyBorder="1" applyAlignment="1">
      <alignment horizontal="center" vertical="center" wrapText="1"/>
    </xf>
    <xf numFmtId="0" fontId="56" fillId="0" borderId="24" xfId="243" applyFont="1" applyFill="1" applyBorder="1" applyAlignment="1">
      <alignment horizontal="center" vertical="center" wrapText="1"/>
    </xf>
    <xf numFmtId="165" fontId="56" fillId="0" borderId="25" xfId="268" applyNumberFormat="1" applyFont="1" applyFill="1" applyBorder="1" applyAlignment="1">
      <alignment horizontal="center" vertical="center" wrapText="1"/>
    </xf>
    <xf numFmtId="182" fontId="56" fillId="0" borderId="24" xfId="381" applyNumberFormat="1" applyFont="1" applyFill="1" applyBorder="1" applyAlignment="1">
      <alignment horizontal="center" vertical="center" wrapText="1"/>
    </xf>
    <xf numFmtId="182" fontId="56" fillId="0" borderId="26" xfId="381" applyNumberFormat="1" applyFont="1" applyBorder="1" applyAlignment="1">
      <alignment horizontal="right" vertical="center"/>
    </xf>
    <xf numFmtId="182" fontId="56" fillId="0" borderId="17" xfId="381" applyNumberFormat="1" applyFont="1" applyBorder="1" applyAlignment="1">
      <alignment horizontal="right" vertical="center"/>
    </xf>
    <xf numFmtId="182" fontId="56" fillId="0" borderId="27" xfId="381" applyNumberFormat="1" applyFont="1" applyBorder="1" applyAlignment="1">
      <alignment horizontal="right" vertical="center"/>
    </xf>
    <xf numFmtId="49" fontId="55" fillId="0" borderId="28" xfId="243" applyNumberFormat="1" applyFont="1" applyFill="1" applyBorder="1" applyAlignment="1">
      <alignment horizontal="center" vertical="center" wrapText="1"/>
    </xf>
    <xf numFmtId="182" fontId="56" fillId="0" borderId="28" xfId="381" applyNumberFormat="1" applyFont="1" applyBorder="1" applyAlignment="1">
      <alignment horizontal="right" vertical="center"/>
    </xf>
    <xf numFmtId="182" fontId="56" fillId="0" borderId="29" xfId="381" applyNumberFormat="1" applyFont="1" applyBorder="1" applyAlignment="1">
      <alignment horizontal="right" vertical="center"/>
    </xf>
    <xf numFmtId="182" fontId="55" fillId="0" borderId="28" xfId="381" applyNumberFormat="1" applyFont="1" applyBorder="1" applyAlignment="1">
      <alignment horizontal="right" vertical="center"/>
    </xf>
    <xf numFmtId="49" fontId="55" fillId="0" borderId="28" xfId="243" applyNumberFormat="1" applyFont="1" applyFill="1" applyBorder="1" applyAlignment="1">
      <alignment horizontal="left" vertical="center" wrapText="1"/>
    </xf>
    <xf numFmtId="182" fontId="56" fillId="0" borderId="30" xfId="381" applyNumberFormat="1" applyFont="1" applyFill="1" applyBorder="1" applyAlignment="1">
      <alignment horizontal="center" vertical="center" wrapText="1"/>
    </xf>
    <xf numFmtId="0" fontId="61" fillId="0" borderId="0" xfId="0" applyFont="1" applyBorder="1"/>
    <xf numFmtId="183" fontId="55" fillId="0" borderId="0" xfId="0" applyNumberFormat="1" applyFont="1"/>
    <xf numFmtId="0" fontId="55" fillId="0" borderId="28" xfId="243" applyNumberFormat="1" applyFont="1" applyFill="1" applyBorder="1" applyAlignment="1">
      <alignment horizontal="center" vertical="center" wrapText="1"/>
    </xf>
    <xf numFmtId="0" fontId="55" fillId="0" borderId="26" xfId="243" applyNumberFormat="1" applyFont="1" applyFill="1" applyBorder="1" applyAlignment="1">
      <alignment horizontal="center" vertical="center" wrapText="1"/>
    </xf>
    <xf numFmtId="0" fontId="55" fillId="0" borderId="17" xfId="243" applyNumberFormat="1" applyFont="1" applyFill="1" applyBorder="1" applyAlignment="1">
      <alignment horizontal="center" vertical="center" wrapText="1"/>
    </xf>
    <xf numFmtId="0" fontId="55" fillId="0" borderId="17" xfId="243" applyNumberFormat="1" applyFont="1" applyFill="1" applyBorder="1" applyAlignment="1">
      <alignment horizontal="left" vertical="center" wrapText="1"/>
    </xf>
    <xf numFmtId="183" fontId="55" fillId="0" borderId="0" xfId="0" applyNumberFormat="1" applyFont="1" applyAlignment="1">
      <alignment horizontal="left"/>
    </xf>
    <xf numFmtId="0" fontId="55" fillId="0" borderId="31" xfId="243" applyNumberFormat="1" applyFont="1" applyFill="1" applyBorder="1" applyAlignment="1">
      <alignment vertical="center" wrapText="1"/>
    </xf>
    <xf numFmtId="49" fontId="55" fillId="0" borderId="29" xfId="243" applyNumberFormat="1" applyFont="1" applyFill="1" applyBorder="1" applyAlignment="1">
      <alignment horizontal="left" vertical="center" wrapText="1"/>
    </xf>
    <xf numFmtId="0" fontId="55" fillId="0" borderId="26" xfId="243" applyNumberFormat="1" applyFont="1" applyFill="1" applyBorder="1" applyAlignment="1">
      <alignment vertical="center" wrapText="1"/>
    </xf>
    <xf numFmtId="182" fontId="55" fillId="0" borderId="17" xfId="381" applyNumberFormat="1" applyFont="1" applyBorder="1" applyAlignment="1">
      <alignment horizontal="right" vertical="center"/>
    </xf>
    <xf numFmtId="165" fontId="55" fillId="0" borderId="17" xfId="268" applyNumberFormat="1" applyFont="1" applyBorder="1" applyAlignment="1">
      <alignment horizontal="right" vertical="center"/>
    </xf>
    <xf numFmtId="165" fontId="55" fillId="0" borderId="28" xfId="268" applyNumberFormat="1" applyFont="1" applyBorder="1" applyAlignment="1">
      <alignment horizontal="right" vertical="center"/>
    </xf>
    <xf numFmtId="182" fontId="55" fillId="0" borderId="30" xfId="381" applyNumberFormat="1" applyFont="1" applyFill="1" applyBorder="1" applyAlignment="1">
      <alignment horizontal="right" vertical="center" wrapText="1"/>
    </xf>
    <xf numFmtId="165" fontId="55" fillId="0" borderId="30" xfId="268" applyNumberFormat="1" applyFont="1" applyBorder="1" applyAlignment="1">
      <alignment horizontal="right" vertical="center"/>
    </xf>
    <xf numFmtId="40" fontId="0" fillId="0" borderId="0" xfId="0" applyNumberFormat="1"/>
    <xf numFmtId="9" fontId="2" fillId="0" borderId="0" xfId="267" applyFont="1" applyFill="1" applyAlignment="1">
      <alignment shrinkToFit="1"/>
    </xf>
    <xf numFmtId="4" fontId="55" fillId="0" borderId="0" xfId="0" applyNumberFormat="1" applyFont="1" applyBorder="1"/>
    <xf numFmtId="43" fontId="55" fillId="0" borderId="0" xfId="0" applyNumberFormat="1" applyFont="1" applyBorder="1"/>
    <xf numFmtId="43" fontId="55" fillId="0" borderId="0" xfId="380" applyFont="1" applyBorder="1"/>
    <xf numFmtId="4" fontId="57" fillId="25" borderId="0" xfId="228" applyNumberFormat="1" applyFont="1" applyFill="1" applyAlignment="1">
      <alignment shrinkToFit="1"/>
    </xf>
    <xf numFmtId="0" fontId="2" fillId="0" borderId="0" xfId="228"/>
    <xf numFmtId="4" fontId="2" fillId="0" borderId="0" xfId="228" applyNumberFormat="1" applyFill="1"/>
    <xf numFmtId="10" fontId="2" fillId="0" borderId="0" xfId="228" applyNumberFormat="1" applyFill="1"/>
    <xf numFmtId="4" fontId="2" fillId="24" borderId="0" xfId="228" applyNumberFormat="1" applyFill="1"/>
    <xf numFmtId="43" fontId="2" fillId="24" borderId="0" xfId="386" applyFont="1" applyFill="1"/>
    <xf numFmtId="4" fontId="2" fillId="24" borderId="0" xfId="228" applyNumberFormat="1" applyFill="1" applyAlignment="1">
      <alignment horizontal="center"/>
    </xf>
    <xf numFmtId="4" fontId="2" fillId="24" borderId="0" xfId="228" applyNumberFormat="1" applyFont="1" applyFill="1" applyAlignment="1">
      <alignment horizontal="center"/>
    </xf>
    <xf numFmtId="4" fontId="2" fillId="24" borderId="0" xfId="228" applyNumberFormat="1" applyFill="1" applyAlignment="1">
      <alignment horizontal="center" wrapText="1"/>
    </xf>
    <xf numFmtId="4" fontId="2" fillId="24" borderId="0" xfId="228" quotePrefix="1" applyNumberFormat="1" applyFill="1" applyAlignment="1">
      <alignment horizontal="center"/>
    </xf>
    <xf numFmtId="4" fontId="2" fillId="24" borderId="0" xfId="228" quotePrefix="1" applyNumberFormat="1" applyFont="1" applyFill="1" applyAlignment="1">
      <alignment horizontal="center"/>
    </xf>
    <xf numFmtId="0" fontId="59" fillId="0" borderId="0" xfId="233"/>
    <xf numFmtId="164" fontId="59" fillId="0" borderId="0" xfId="233" applyNumberFormat="1" applyAlignment="1"/>
    <xf numFmtId="164" fontId="0" fillId="0" borderId="0" xfId="0" applyNumberFormat="1" applyAlignment="1"/>
    <xf numFmtId="164" fontId="0" fillId="0" borderId="0" xfId="0" applyNumberFormat="1"/>
    <xf numFmtId="0" fontId="2" fillId="0" borderId="0" xfId="0" applyFont="1"/>
    <xf numFmtId="0" fontId="2" fillId="0" borderId="0" xfId="0" applyFont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56" fillId="0" borderId="21" xfId="243" applyFont="1" applyFill="1" applyBorder="1" applyAlignment="1">
      <alignment horizontal="center" vertical="center" wrapText="1"/>
    </xf>
    <xf numFmtId="0" fontId="56" fillId="0" borderId="17" xfId="243" applyFont="1" applyFill="1" applyBorder="1" applyAlignment="1">
      <alignment horizontal="center" vertical="center" wrapText="1"/>
    </xf>
    <xf numFmtId="0" fontId="56" fillId="0" borderId="19" xfId="243" applyFont="1" applyFill="1" applyBorder="1" applyAlignment="1">
      <alignment horizontal="center" vertical="center" wrapText="1"/>
    </xf>
    <xf numFmtId="0" fontId="0" fillId="0" borderId="0" xfId="0"/>
    <xf numFmtId="0" fontId="56" fillId="0" borderId="0" xfId="0" applyFont="1" applyAlignment="1">
      <alignment horizontal="center"/>
    </xf>
    <xf numFmtId="0" fontId="56" fillId="0" borderId="41" xfId="243" applyFont="1" applyFill="1" applyBorder="1" applyAlignment="1">
      <alignment horizontal="center" vertical="center" wrapText="1"/>
    </xf>
    <xf numFmtId="0" fontId="56" fillId="0" borderId="42" xfId="243" applyFont="1" applyFill="1" applyBorder="1" applyAlignment="1">
      <alignment horizontal="center" vertical="center" wrapText="1"/>
    </xf>
    <xf numFmtId="0" fontId="56" fillId="0" borderId="43" xfId="243" applyFont="1" applyFill="1" applyBorder="1" applyAlignment="1">
      <alignment horizontal="center" vertical="center" wrapText="1"/>
    </xf>
    <xf numFmtId="0" fontId="56" fillId="0" borderId="17" xfId="243" applyFont="1" applyFill="1" applyBorder="1" applyAlignment="1">
      <alignment horizontal="center" vertical="center" wrapText="1"/>
    </xf>
    <xf numFmtId="0" fontId="56" fillId="0" borderId="19" xfId="243" applyFont="1" applyFill="1" applyBorder="1" applyAlignment="1">
      <alignment horizontal="center" vertical="center" wrapText="1"/>
    </xf>
    <xf numFmtId="0" fontId="56" fillId="0" borderId="32" xfId="243" applyFont="1" applyFill="1" applyBorder="1" applyAlignment="1">
      <alignment horizontal="center" vertical="center" wrapText="1"/>
    </xf>
    <xf numFmtId="0" fontId="56" fillId="0" borderId="34" xfId="243" applyFont="1" applyFill="1" applyBorder="1" applyAlignment="1">
      <alignment horizontal="center" vertical="center" wrapText="1"/>
    </xf>
    <xf numFmtId="0" fontId="56" fillId="0" borderId="37" xfId="243" applyFont="1" applyFill="1" applyBorder="1" applyAlignment="1">
      <alignment horizontal="center" vertical="center" wrapText="1"/>
    </xf>
    <xf numFmtId="0" fontId="56" fillId="0" borderId="21" xfId="243" applyFont="1" applyFill="1" applyBorder="1" applyAlignment="1">
      <alignment horizontal="center" vertical="center" wrapText="1"/>
    </xf>
    <xf numFmtId="0" fontId="56" fillId="0" borderId="33" xfId="243" applyFont="1" applyFill="1" applyBorder="1" applyAlignment="1">
      <alignment horizontal="center" vertical="center" wrapText="1"/>
    </xf>
    <xf numFmtId="0" fontId="56" fillId="0" borderId="35" xfId="243" applyFont="1" applyFill="1" applyBorder="1" applyAlignment="1">
      <alignment horizontal="center" vertical="center" wrapText="1"/>
    </xf>
    <xf numFmtId="0" fontId="56" fillId="0" borderId="36" xfId="243" applyFont="1" applyFill="1" applyBorder="1" applyAlignment="1">
      <alignment horizontal="center" vertical="center" wrapText="1"/>
    </xf>
    <xf numFmtId="0" fontId="56" fillId="0" borderId="38" xfId="243" applyFont="1" applyFill="1" applyBorder="1" applyAlignment="1">
      <alignment horizontal="center" vertical="center" wrapText="1"/>
    </xf>
    <xf numFmtId="0" fontId="56" fillId="0" borderId="20" xfId="243" applyFont="1" applyFill="1" applyBorder="1" applyAlignment="1">
      <alignment horizontal="center" vertical="center" wrapText="1"/>
    </xf>
    <xf numFmtId="0" fontId="56" fillId="0" borderId="39" xfId="243" applyFont="1" applyFill="1" applyBorder="1" applyAlignment="1">
      <alignment horizontal="center" vertical="center" wrapText="1"/>
    </xf>
    <xf numFmtId="0" fontId="56" fillId="0" borderId="40" xfId="243" applyFont="1" applyFill="1" applyBorder="1" applyAlignment="1">
      <alignment horizontal="center" vertical="center" wrapText="1"/>
    </xf>
    <xf numFmtId="0" fontId="0" fillId="0" borderId="0" xfId="0"/>
  </cellXfs>
  <cellStyles count="389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Ênfase1 2" xfId="7"/>
    <cellStyle name="20% - Ênfase1 2 2" xfId="8"/>
    <cellStyle name="20% - Ênfase1 2_00_ANEXO V 2015 - VERSÃO INICIAL PLOA_2015" xfId="9"/>
    <cellStyle name="20% - Ênfase1 3" xfId="10"/>
    <cellStyle name="20% - Ênfase1 4" xfId="11"/>
    <cellStyle name="20% - Ênfase2 2" xfId="12"/>
    <cellStyle name="20% - Ênfase2 2 2" xfId="13"/>
    <cellStyle name="20% - Ênfase2 2_05_Impactos_Demais PLs_2013_Dados CNJ de jul-12" xfId="14"/>
    <cellStyle name="20% - Ênfase2 3" xfId="15"/>
    <cellStyle name="20% - Ênfase2 4" xfId="16"/>
    <cellStyle name="20% - Ênfase3 2" xfId="17"/>
    <cellStyle name="20% - Ênfase3 2 2" xfId="18"/>
    <cellStyle name="20% - Ênfase3 2_05_Impactos_Demais PLs_2013_Dados CNJ de jul-12" xfId="19"/>
    <cellStyle name="20% - Ênfase3 3" xfId="20"/>
    <cellStyle name="20% - Ênfase3 4" xfId="21"/>
    <cellStyle name="20% - Ênfase4 2" xfId="22"/>
    <cellStyle name="20% - Ênfase4 2 2" xfId="23"/>
    <cellStyle name="20% - Ênfase4 2_05_Impactos_Demais PLs_2013_Dados CNJ de jul-12" xfId="24"/>
    <cellStyle name="20% - Ênfase4 3" xfId="25"/>
    <cellStyle name="20% - Ênfase4 4" xfId="26"/>
    <cellStyle name="20% - Ênfase5 2" xfId="27"/>
    <cellStyle name="20% - Ênfase5 2 2" xfId="28"/>
    <cellStyle name="20% - Ênfase5 2_00_ANEXO V 2015 - VERSÃO INICIAL PLOA_2015" xfId="29"/>
    <cellStyle name="20% - Ênfase5 3" xfId="30"/>
    <cellStyle name="20% - Ênfase5 4" xfId="31"/>
    <cellStyle name="20% - Ênfase6 2" xfId="32"/>
    <cellStyle name="20% - Ênfase6 2 2" xfId="33"/>
    <cellStyle name="20% - Ênfase6 2_00_ANEXO V 2015 - VERSÃO INICIAL PLOA_2015" xfId="34"/>
    <cellStyle name="20% - Ênfase6 3" xfId="35"/>
    <cellStyle name="20% - Ênfase6 4" xfId="36"/>
    <cellStyle name="40% - Accent1" xfId="37"/>
    <cellStyle name="40% - Accent2" xfId="38"/>
    <cellStyle name="40% - Accent3" xfId="39"/>
    <cellStyle name="40% - Accent4" xfId="40"/>
    <cellStyle name="40% - Accent5" xfId="41"/>
    <cellStyle name="40% - Accent6" xfId="42"/>
    <cellStyle name="40% - Ênfase1 2" xfId="43"/>
    <cellStyle name="40% - Ênfase1 2 2" xfId="44"/>
    <cellStyle name="40% - Ênfase1 2_05_Impactos_Demais PLs_2013_Dados CNJ de jul-12" xfId="45"/>
    <cellStyle name="40% - Ênfase1 3" xfId="46"/>
    <cellStyle name="40% - Ênfase1 4" xfId="47"/>
    <cellStyle name="40% - Ênfase2 2" xfId="48"/>
    <cellStyle name="40% - Ênfase2 2 2" xfId="49"/>
    <cellStyle name="40% - Ênfase2 2_05_Impactos_Demais PLs_2013_Dados CNJ de jul-12" xfId="50"/>
    <cellStyle name="40% - Ênfase2 3" xfId="51"/>
    <cellStyle name="40% - Ênfase2 4" xfId="52"/>
    <cellStyle name="40% - Ênfase3 2" xfId="53"/>
    <cellStyle name="40% - Ênfase3 2 2" xfId="54"/>
    <cellStyle name="40% - Ênfase3 2_05_Impactos_Demais PLs_2013_Dados CNJ de jul-12" xfId="55"/>
    <cellStyle name="40% - Ênfase3 3" xfId="56"/>
    <cellStyle name="40% - Ênfase3 4" xfId="57"/>
    <cellStyle name="40% - Ênfase4 2" xfId="58"/>
    <cellStyle name="40% - Ênfase4 2 2" xfId="59"/>
    <cellStyle name="40% - Ênfase4 2_05_Impactos_Demais PLs_2013_Dados CNJ de jul-12" xfId="60"/>
    <cellStyle name="40% - Ênfase4 3" xfId="61"/>
    <cellStyle name="40% - Ênfase4 4" xfId="62"/>
    <cellStyle name="40% - Ênfase5 2" xfId="63"/>
    <cellStyle name="40% - Ênfase5 2 2" xfId="64"/>
    <cellStyle name="40% - Ênfase5 2_05_Impactos_Demais PLs_2013_Dados CNJ de jul-12" xfId="65"/>
    <cellStyle name="40% - Ênfase5 3" xfId="66"/>
    <cellStyle name="40% - Ênfase5 4" xfId="67"/>
    <cellStyle name="40% - Ênfase6 2" xfId="68"/>
    <cellStyle name="40% - Ênfase6 2 2" xfId="69"/>
    <cellStyle name="40% - Ênfase6 2_05_Impactos_Demais PLs_2013_Dados CNJ de jul-12" xfId="70"/>
    <cellStyle name="40% - Ênfase6 3" xfId="71"/>
    <cellStyle name="40% - Ênfase6 4" xfId="72"/>
    <cellStyle name="60% - Accent1" xfId="73"/>
    <cellStyle name="60% - Accent2" xfId="74"/>
    <cellStyle name="60% - Accent3" xfId="75"/>
    <cellStyle name="60% - Accent4" xfId="76"/>
    <cellStyle name="60% - Accent5" xfId="77"/>
    <cellStyle name="60% - Accent6" xfId="78"/>
    <cellStyle name="60% - Ênfase1 2" xfId="79"/>
    <cellStyle name="60% - Ênfase1 2 2" xfId="80"/>
    <cellStyle name="60% - Ênfase1 2_05_Impactos_Demais PLs_2013_Dados CNJ de jul-12" xfId="81"/>
    <cellStyle name="60% - Ênfase1 3" xfId="82"/>
    <cellStyle name="60% - Ênfase1 4" xfId="83"/>
    <cellStyle name="60% - Ênfase2 2" xfId="84"/>
    <cellStyle name="60% - Ênfase2 2 2" xfId="85"/>
    <cellStyle name="60% - Ênfase2 2_05_Impactos_Demais PLs_2013_Dados CNJ de jul-12" xfId="86"/>
    <cellStyle name="60% - Ênfase2 3" xfId="87"/>
    <cellStyle name="60% - Ênfase2 4" xfId="88"/>
    <cellStyle name="60% - Ênfase3 2" xfId="89"/>
    <cellStyle name="60% - Ênfase3 2 2" xfId="90"/>
    <cellStyle name="60% - Ênfase3 2_05_Impactos_Demais PLs_2013_Dados CNJ de jul-12" xfId="91"/>
    <cellStyle name="60% - Ênfase3 3" xfId="92"/>
    <cellStyle name="60% - Ênfase3 4" xfId="93"/>
    <cellStyle name="60% - Ênfase4 2" xfId="94"/>
    <cellStyle name="60% - Ênfase4 2 2" xfId="95"/>
    <cellStyle name="60% - Ênfase4 2_05_Impactos_Demais PLs_2013_Dados CNJ de jul-12" xfId="96"/>
    <cellStyle name="60% - Ênfase4 3" xfId="97"/>
    <cellStyle name="60% - Ênfase4 4" xfId="98"/>
    <cellStyle name="60% - Ênfase5 2" xfId="99"/>
    <cellStyle name="60% - Ênfase5 2 2" xfId="100"/>
    <cellStyle name="60% - Ênfase5 2_05_Impactos_Demais PLs_2013_Dados CNJ de jul-12" xfId="101"/>
    <cellStyle name="60% - Ênfase5 3" xfId="102"/>
    <cellStyle name="60% - Ênfase5 4" xfId="103"/>
    <cellStyle name="60% - Ênfase6 2" xfId="104"/>
    <cellStyle name="60% - Ênfase6 2 2" xfId="105"/>
    <cellStyle name="60% - Ênfase6 2_05_Impactos_Demais PLs_2013_Dados CNJ de jul-12" xfId="106"/>
    <cellStyle name="60% - Ênfase6 3" xfId="107"/>
    <cellStyle name="60% - Ênfase6 4" xfId="108"/>
    <cellStyle name="Accent1" xfId="109"/>
    <cellStyle name="Accent2" xfId="110"/>
    <cellStyle name="Accent3" xfId="111"/>
    <cellStyle name="Accent4" xfId="112"/>
    <cellStyle name="Accent5" xfId="113"/>
    <cellStyle name="Accent6" xfId="114"/>
    <cellStyle name="b0let" xfId="115"/>
    <cellStyle name="Bad" xfId="116"/>
    <cellStyle name="Bol-Data" xfId="117"/>
    <cellStyle name="bolet" xfId="118"/>
    <cellStyle name="Boletim" xfId="119"/>
    <cellStyle name="Bom 2" xfId="120"/>
    <cellStyle name="Bom 2 2" xfId="121"/>
    <cellStyle name="Bom 2_05_Impactos_Demais PLs_2013_Dados CNJ de jul-12" xfId="122"/>
    <cellStyle name="Bom 3" xfId="123"/>
    <cellStyle name="Bom 4" xfId="124"/>
    <cellStyle name="Cabe‡alho 1" xfId="125"/>
    <cellStyle name="Cabe‡alho 2" xfId="126"/>
    <cellStyle name="Cabeçalho 1" xfId="127"/>
    <cellStyle name="Cabeçalho 2" xfId="128"/>
    <cellStyle name="Calculation" xfId="129"/>
    <cellStyle name="Cálculo 2" xfId="130"/>
    <cellStyle name="Cálculo 2 2" xfId="131"/>
    <cellStyle name="Cálculo 2_05_Impactos_Demais PLs_2013_Dados CNJ de jul-12" xfId="132"/>
    <cellStyle name="Cálculo 3" xfId="133"/>
    <cellStyle name="Cálculo 4" xfId="134"/>
    <cellStyle name="Capítulo" xfId="135"/>
    <cellStyle name="Célula de Verificação 2" xfId="136"/>
    <cellStyle name="Célula de Verificação 2 2" xfId="137"/>
    <cellStyle name="Célula de Verificação 2_05_Impactos_Demais PLs_2013_Dados CNJ de jul-12" xfId="138"/>
    <cellStyle name="Célula de Verificação 3" xfId="139"/>
    <cellStyle name="Célula de Verificação 4" xfId="140"/>
    <cellStyle name="Célula Vinculada 2" xfId="141"/>
    <cellStyle name="Célula Vinculada 2 2" xfId="142"/>
    <cellStyle name="Célula Vinculada 2_05_Impactos_Demais PLs_2013_Dados CNJ de jul-12" xfId="143"/>
    <cellStyle name="Célula Vinculada 3" xfId="144"/>
    <cellStyle name="Célula Vinculada 4" xfId="145"/>
    <cellStyle name="Check Cell" xfId="146"/>
    <cellStyle name="Comma" xfId="147"/>
    <cellStyle name="Comma [0]_Auxiliar" xfId="148"/>
    <cellStyle name="Comma 2" xfId="149"/>
    <cellStyle name="Comma 3" xfId="150"/>
    <cellStyle name="Comma_Agenda" xfId="151"/>
    <cellStyle name="Comma0" xfId="152"/>
    <cellStyle name="Currency [0]_Auxiliar" xfId="153"/>
    <cellStyle name="Currency_Auxiliar" xfId="154"/>
    <cellStyle name="Currency0" xfId="155"/>
    <cellStyle name="Data" xfId="156"/>
    <cellStyle name="Date" xfId="157"/>
    <cellStyle name="Decimal 0, derecha" xfId="158"/>
    <cellStyle name="Decimal 2, derecha" xfId="159"/>
    <cellStyle name="Ênfase1 2" xfId="160"/>
    <cellStyle name="Ênfase1 2 2" xfId="161"/>
    <cellStyle name="Ênfase1 2_05_Impactos_Demais PLs_2013_Dados CNJ de jul-12" xfId="162"/>
    <cellStyle name="Ênfase1 3" xfId="163"/>
    <cellStyle name="Ênfase1 4" xfId="164"/>
    <cellStyle name="Ênfase2 2" xfId="165"/>
    <cellStyle name="Ênfase2 2 2" xfId="166"/>
    <cellStyle name="Ênfase2 2_05_Impactos_Demais PLs_2013_Dados CNJ de jul-12" xfId="167"/>
    <cellStyle name="Ênfase2 3" xfId="168"/>
    <cellStyle name="Ênfase2 4" xfId="169"/>
    <cellStyle name="Ênfase3 2" xfId="170"/>
    <cellStyle name="Ênfase3 2 2" xfId="171"/>
    <cellStyle name="Ênfase3 2_05_Impactos_Demais PLs_2013_Dados CNJ de jul-12" xfId="172"/>
    <cellStyle name="Ênfase3 3" xfId="173"/>
    <cellStyle name="Ênfase3 4" xfId="174"/>
    <cellStyle name="Ênfase4 2" xfId="175"/>
    <cellStyle name="Ênfase4 2 2" xfId="176"/>
    <cellStyle name="Ênfase4 2_05_Impactos_Demais PLs_2013_Dados CNJ de jul-12" xfId="177"/>
    <cellStyle name="Ênfase4 3" xfId="178"/>
    <cellStyle name="Ênfase4 4" xfId="179"/>
    <cellStyle name="Ênfase5 2" xfId="180"/>
    <cellStyle name="Ênfase5 2 2" xfId="181"/>
    <cellStyle name="Ênfase5 2_05_Impactos_Demais PLs_2013_Dados CNJ de jul-12" xfId="182"/>
    <cellStyle name="Ênfase5 3" xfId="183"/>
    <cellStyle name="Ênfase5 4" xfId="184"/>
    <cellStyle name="Ênfase6 2" xfId="185"/>
    <cellStyle name="Ênfase6 2 2" xfId="186"/>
    <cellStyle name="Ênfase6 2_05_Impactos_Demais PLs_2013_Dados CNJ de jul-12" xfId="187"/>
    <cellStyle name="Ênfase6 3" xfId="188"/>
    <cellStyle name="Ênfase6 4" xfId="189"/>
    <cellStyle name="Entrada 2" xfId="190"/>
    <cellStyle name="Entrada 2 2" xfId="191"/>
    <cellStyle name="Entrada 2_00_ANEXO V 2015 - VERSÃO INICIAL PLOA_2015" xfId="192"/>
    <cellStyle name="Entrada 3" xfId="193"/>
    <cellStyle name="Entrada 4" xfId="194"/>
    <cellStyle name="Euro" xfId="195"/>
    <cellStyle name="Euro 2" xfId="196"/>
    <cellStyle name="Euro_00_ANEXO V 2015 - VERSÃO INICIAL PLOA_2015" xfId="197"/>
    <cellStyle name="Explanatory Text" xfId="198"/>
    <cellStyle name="Fim" xfId="199"/>
    <cellStyle name="Fixed" xfId="200"/>
    <cellStyle name="Fixo" xfId="201"/>
    <cellStyle name="Fonte" xfId="202"/>
    <cellStyle name="Good" xfId="203"/>
    <cellStyle name="Heading 1" xfId="204"/>
    <cellStyle name="Heading 2" xfId="205"/>
    <cellStyle name="Heading 3" xfId="206"/>
    <cellStyle name="Heading 4" xfId="207"/>
    <cellStyle name="Incorreto 2" xfId="208"/>
    <cellStyle name="Incorreto 2 2" xfId="209"/>
    <cellStyle name="Incorreto 2_05_Impactos_Demais PLs_2013_Dados CNJ de jul-12" xfId="210"/>
    <cellStyle name="Incorreto 3" xfId="211"/>
    <cellStyle name="Incorreto 4" xfId="212"/>
    <cellStyle name="Indefinido" xfId="213"/>
    <cellStyle name="Input" xfId="214"/>
    <cellStyle name="Jr_Normal" xfId="215"/>
    <cellStyle name="Leg_It_1" xfId="216"/>
    <cellStyle name="Linea horizontal" xfId="217"/>
    <cellStyle name="Linked Cell" xfId="218"/>
    <cellStyle name="Millares_deuhist99" xfId="219"/>
    <cellStyle name="Moeda 2" xfId="220"/>
    <cellStyle name="Moeda0" xfId="221"/>
    <cellStyle name="Neutra 2" xfId="222"/>
    <cellStyle name="Neutra 2 2" xfId="223"/>
    <cellStyle name="Neutra 2_05_Impactos_Demais PLs_2013_Dados CNJ de jul-12" xfId="224"/>
    <cellStyle name="Neutra 3" xfId="225"/>
    <cellStyle name="Neutra 4" xfId="226"/>
    <cellStyle name="Neutral" xfId="227"/>
    <cellStyle name="Normal" xfId="0" builtinId="0"/>
    <cellStyle name="Normal 10" xfId="228"/>
    <cellStyle name="Normal 11" xfId="229"/>
    <cellStyle name="Normal 12" xfId="230"/>
    <cellStyle name="Normal 13" xfId="231"/>
    <cellStyle name="Normal 14" xfId="232"/>
    <cellStyle name="Normal 15" xfId="233"/>
    <cellStyle name="Normal 2" xfId="234"/>
    <cellStyle name="Normal 2 2" xfId="235"/>
    <cellStyle name="Normal 2 3" xfId="236"/>
    <cellStyle name="Normal 2 3 2" xfId="237"/>
    <cellStyle name="Normal 2 3_00_Decisão Anexo V 2015_MEMORIAL_Oficial SOF" xfId="238"/>
    <cellStyle name="Normal 2 4" xfId="239"/>
    <cellStyle name="Normal 2 5" xfId="240"/>
    <cellStyle name="Normal 2 6" xfId="241"/>
    <cellStyle name="Normal 2 7" xfId="242"/>
    <cellStyle name="Normal 2 8" xfId="243"/>
    <cellStyle name="Normal 2_00_Decisão Anexo V 2015_MEMORIAL_Oficial SOF" xfId="244"/>
    <cellStyle name="Normal 3" xfId="245"/>
    <cellStyle name="Normal 3 2" xfId="246"/>
    <cellStyle name="Normal 3_05_Impactos_Demais PLs_2013_Dados CNJ de jul-12" xfId="247"/>
    <cellStyle name="Normal 4" xfId="248"/>
    <cellStyle name="Normal 5" xfId="249"/>
    <cellStyle name="Normal 6" xfId="250"/>
    <cellStyle name="Normal 7" xfId="251"/>
    <cellStyle name="Normal 8" xfId="252"/>
    <cellStyle name="Normal 9" xfId="253"/>
    <cellStyle name="Nota 2" xfId="254"/>
    <cellStyle name="Nota 2 2" xfId="255"/>
    <cellStyle name="Nota 2_00_Decisão Anexo V 2015_MEMORIAL_Oficial SOF" xfId="256"/>
    <cellStyle name="Nota 3" xfId="257"/>
    <cellStyle name="Nota 4" xfId="258"/>
    <cellStyle name="Note" xfId="259"/>
    <cellStyle name="Output" xfId="260"/>
    <cellStyle name="Percent_Agenda" xfId="261"/>
    <cellStyle name="Percentual" xfId="262"/>
    <cellStyle name="Ponto" xfId="263"/>
    <cellStyle name="Porcentagem 10" xfId="264"/>
    <cellStyle name="Porcentagem 11" xfId="265"/>
    <cellStyle name="Porcentagem 11 2" xfId="266"/>
    <cellStyle name="Porcentagem 12" xfId="267"/>
    <cellStyle name="Porcentagem 2" xfId="268"/>
    <cellStyle name="Porcentagem 2 2" xfId="269"/>
    <cellStyle name="Porcentagem 2 3" xfId="270"/>
    <cellStyle name="Porcentagem 2_FCDF 2014_2ª Versão" xfId="271"/>
    <cellStyle name="Porcentagem 3" xfId="272"/>
    <cellStyle name="Porcentagem 4" xfId="273"/>
    <cellStyle name="Porcentagem 5" xfId="274"/>
    <cellStyle name="Porcentagem 6" xfId="275"/>
    <cellStyle name="Porcentagem 7" xfId="276"/>
    <cellStyle name="Porcentagem 8" xfId="277"/>
    <cellStyle name="Porcentagem 9" xfId="278"/>
    <cellStyle name="rodape" xfId="279"/>
    <cellStyle name="Saída 2" xfId="280"/>
    <cellStyle name="Saída 2 2" xfId="281"/>
    <cellStyle name="Saída 2_05_Impactos_Demais PLs_2013_Dados CNJ de jul-12" xfId="282"/>
    <cellStyle name="Saída 3" xfId="283"/>
    <cellStyle name="Saída 4" xfId="284"/>
    <cellStyle name="Sep. milhar [0]" xfId="285"/>
    <cellStyle name="Sep. milhar [2]" xfId="286"/>
    <cellStyle name="Separador de m" xfId="287"/>
    <cellStyle name="Separador de milhares 10" xfId="288"/>
    <cellStyle name="Separador de milhares 2" xfId="289"/>
    <cellStyle name="Separador de milhares 2 2" xfId="290"/>
    <cellStyle name="Separador de milhares 2 2 3" xfId="291"/>
    <cellStyle name="Separador de milhares 2 2 6" xfId="292"/>
    <cellStyle name="Separador de milhares 2 2_00_Decisão Anexo V 2015_MEMORIAL_Oficial SOF" xfId="293"/>
    <cellStyle name="Separador de milhares 2 3" xfId="294"/>
    <cellStyle name="Separador de milhares 2 3 2" xfId="295"/>
    <cellStyle name="Separador de milhares 2 3 2 2" xfId="296"/>
    <cellStyle name="Separador de milhares 2 3 2 2 2" xfId="297"/>
    <cellStyle name="Separador de milhares 2 3 2 2_00_Decisão Anexo V 2015_MEMORIAL_Oficial SOF" xfId="298"/>
    <cellStyle name="Separador de milhares 2 3 2_00_Decisão Anexo V 2015_MEMORIAL_Oficial SOF" xfId="299"/>
    <cellStyle name="Separador de milhares 2 3 3" xfId="300"/>
    <cellStyle name="Separador de milhares 2 3_00_Decisão Anexo V 2015_MEMORIAL_Oficial SOF" xfId="301"/>
    <cellStyle name="Separador de milhares 2 4" xfId="302"/>
    <cellStyle name="Separador de milhares 2 5" xfId="303"/>
    <cellStyle name="Separador de milhares 2 5 2" xfId="304"/>
    <cellStyle name="Separador de milhares 2 5_00_Decisão Anexo V 2015_MEMORIAL_Oficial SOF" xfId="305"/>
    <cellStyle name="Separador de milhares 2_00_Decisão Anexo V 2015_MEMORIAL_Oficial SOF" xfId="306"/>
    <cellStyle name="Separador de milhares 3" xfId="307"/>
    <cellStyle name="Separador de milhares 3 2" xfId="308"/>
    <cellStyle name="Separador de milhares 3 3" xfId="309"/>
    <cellStyle name="Separador de milhares 3_00_Decisão Anexo V 2015_MEMORIAL_Oficial SOF" xfId="310"/>
    <cellStyle name="Separador de milhares 4" xfId="311"/>
    <cellStyle name="Separador de milhares 5" xfId="312"/>
    <cellStyle name="Separador de milhares 6" xfId="313"/>
    <cellStyle name="Separador de milhares 7" xfId="314"/>
    <cellStyle name="Separador de milhares 8" xfId="315"/>
    <cellStyle name="Separador de milhares 9" xfId="316"/>
    <cellStyle name="TableStyleLight1" xfId="317"/>
    <cellStyle name="TableStyleLight1 2" xfId="318"/>
    <cellStyle name="TableStyleLight1 3" xfId="319"/>
    <cellStyle name="TableStyleLight1 5" xfId="320"/>
    <cellStyle name="TableStyleLight1_00_Decisão Anexo V 2015_MEMORIAL_Oficial SOF" xfId="321"/>
    <cellStyle name="Texto de Aviso 2" xfId="322"/>
    <cellStyle name="Texto de Aviso 2 2" xfId="323"/>
    <cellStyle name="Texto de Aviso 2_05_Impactos_Demais PLs_2013_Dados CNJ de jul-12" xfId="324"/>
    <cellStyle name="Texto de Aviso 3" xfId="325"/>
    <cellStyle name="Texto de Aviso 4" xfId="326"/>
    <cellStyle name="Texto Explicativo 2" xfId="327"/>
    <cellStyle name="Texto Explicativo 2 2" xfId="328"/>
    <cellStyle name="Texto Explicativo 2_05_Impactos_Demais PLs_2013_Dados CNJ de jul-12" xfId="329"/>
    <cellStyle name="Texto Explicativo 3" xfId="330"/>
    <cellStyle name="Texto Explicativo 4" xfId="331"/>
    <cellStyle name="Texto, derecha" xfId="332"/>
    <cellStyle name="Texto, izquierda" xfId="333"/>
    <cellStyle name="Title" xfId="334"/>
    <cellStyle name="Titulo" xfId="335"/>
    <cellStyle name="Título 1 1" xfId="336"/>
    <cellStyle name="Título 1 2" xfId="337"/>
    <cellStyle name="Título 1 2 2" xfId="338"/>
    <cellStyle name="Título 1 2_05_Impactos_Demais PLs_2013_Dados CNJ de jul-12" xfId="339"/>
    <cellStyle name="Título 1 3" xfId="340"/>
    <cellStyle name="Título 1 4" xfId="341"/>
    <cellStyle name="Título 10" xfId="342"/>
    <cellStyle name="Título 11" xfId="343"/>
    <cellStyle name="Título 2 2" xfId="344"/>
    <cellStyle name="Título 2 2 2" xfId="345"/>
    <cellStyle name="Título 2 2_05_Impactos_Demais PLs_2013_Dados CNJ de jul-12" xfId="346"/>
    <cellStyle name="Título 2 3" xfId="347"/>
    <cellStyle name="Título 2 4" xfId="348"/>
    <cellStyle name="Título 3 2" xfId="349"/>
    <cellStyle name="Título 3 2 2" xfId="350"/>
    <cellStyle name="Título 3 2_05_Impactos_Demais PLs_2013_Dados CNJ de jul-12" xfId="351"/>
    <cellStyle name="Título 3 3" xfId="352"/>
    <cellStyle name="Título 3 4" xfId="353"/>
    <cellStyle name="Título 4 2" xfId="354"/>
    <cellStyle name="Título 4 2 2" xfId="355"/>
    <cellStyle name="Título 4 2_05_Impactos_Demais PLs_2013_Dados CNJ de jul-12" xfId="356"/>
    <cellStyle name="Título 4 3" xfId="357"/>
    <cellStyle name="Título 4 4" xfId="358"/>
    <cellStyle name="Título 5" xfId="359"/>
    <cellStyle name="Título 5 2" xfId="360"/>
    <cellStyle name="Título 5 3" xfId="361"/>
    <cellStyle name="Título 5_05_Impactos_Demais PLs_2013_Dados CNJ de jul-12" xfId="362"/>
    <cellStyle name="Título 6" xfId="363"/>
    <cellStyle name="Título 6 2" xfId="364"/>
    <cellStyle name="Título 6_34" xfId="365"/>
    <cellStyle name="Título 7" xfId="366"/>
    <cellStyle name="Título 8" xfId="367"/>
    <cellStyle name="Título 9" xfId="368"/>
    <cellStyle name="Titulo_00_Equalização ASMED_SOF" xfId="369"/>
    <cellStyle name="Titulo1" xfId="370"/>
    <cellStyle name="Titulo2" xfId="371"/>
    <cellStyle name="Total 2" xfId="372"/>
    <cellStyle name="Total 2 2" xfId="373"/>
    <cellStyle name="Total 2_05_Impactos_Demais PLs_2013_Dados CNJ de jul-12" xfId="374"/>
    <cellStyle name="Total 3" xfId="375"/>
    <cellStyle name="Total 4" xfId="376"/>
    <cellStyle name="V¡rgula" xfId="377"/>
    <cellStyle name="V¡rgula0" xfId="378"/>
    <cellStyle name="Vírgul - Estilo1" xfId="379"/>
    <cellStyle name="Vírgula" xfId="380" builtinId="3"/>
    <cellStyle name="Vírgula 2" xfId="381"/>
    <cellStyle name="Vírgula 2 2" xfId="382"/>
    <cellStyle name="Vírgula 3" xfId="383"/>
    <cellStyle name="Vírgula 4" xfId="384"/>
    <cellStyle name="Vírgula 5" xfId="385"/>
    <cellStyle name="Vírgula 6" xfId="386"/>
    <cellStyle name="Vírgula0" xfId="387"/>
    <cellStyle name="Warning Text" xfId="38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353786</xdr:colOff>
      <xdr:row>57</xdr:row>
      <xdr:rowOff>40822</xdr:rowOff>
    </xdr:from>
    <xdr:to>
      <xdr:col>20</xdr:col>
      <xdr:colOff>394607</xdr:colOff>
      <xdr:row>60</xdr:row>
      <xdr:rowOff>108857</xdr:rowOff>
    </xdr:to>
    <xdr:cxnSp macro="">
      <xdr:nvCxnSpPr>
        <xdr:cNvPr id="4" name="Conector de seta reta 3"/>
        <xdr:cNvCxnSpPr/>
      </xdr:nvCxnSpPr>
      <xdr:spPr>
        <a:xfrm>
          <a:off x="27323143" y="19975286"/>
          <a:ext cx="40821" cy="1374321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0">
    <pageSetUpPr fitToPage="1"/>
  </sheetPr>
  <dimension ref="A1:X39"/>
  <sheetViews>
    <sheetView showGridLines="0" tabSelected="1" view="pageBreakPreview" zoomScaleNormal="70" zoomScaleSheetLayoutView="100" workbookViewId="0"/>
  </sheetViews>
  <sheetFormatPr defaultRowHeight="25.5" customHeight="1"/>
  <cols>
    <col min="1" max="1" width="16.140625" style="73" customWidth="1"/>
    <col min="2" max="2" width="48" style="73" customWidth="1"/>
    <col min="3" max="3" width="11.85546875" style="73" customWidth="1"/>
    <col min="4" max="4" width="18.85546875" style="73" customWidth="1"/>
    <col min="5" max="5" width="56.42578125" style="73" customWidth="1"/>
    <col min="6" max="6" width="63.42578125" style="73" customWidth="1"/>
    <col min="7" max="7" width="7.85546875" style="73" customWidth="1"/>
    <col min="8" max="8" width="9.140625" style="73"/>
    <col min="9" max="9" width="27.140625" style="73" customWidth="1"/>
    <col min="10" max="10" width="5.85546875" style="73" customWidth="1"/>
    <col min="11" max="11" width="9.140625" style="73"/>
    <col min="12" max="12" width="14" style="73" customWidth="1"/>
    <col min="13" max="14" width="14.140625" style="73" customWidth="1"/>
    <col min="15" max="15" width="16.5703125" style="73" customWidth="1"/>
    <col min="16" max="17" width="18" style="73" customWidth="1"/>
    <col min="18" max="18" width="31" style="73" customWidth="1"/>
    <col min="19" max="19" width="31.85546875" style="73" customWidth="1"/>
    <col min="20" max="20" width="12.85546875" style="73" customWidth="1"/>
    <col min="21" max="21" width="22" style="73" customWidth="1"/>
    <col min="22" max="22" width="15.42578125" style="73" bestFit="1" customWidth="1"/>
    <col min="23" max="23" width="17.140625" style="73" customWidth="1"/>
    <col min="24" max="16384" width="9.140625" style="73"/>
  </cols>
  <sheetData>
    <row r="1" spans="1:24" ht="12.75">
      <c r="A1" s="2" t="s">
        <v>69</v>
      </c>
      <c r="B1" s="2"/>
      <c r="C1" s="2"/>
      <c r="D1" s="2"/>
      <c r="E1" s="3"/>
      <c r="F1" s="3"/>
      <c r="G1" s="3"/>
      <c r="H1" s="4"/>
      <c r="I1" s="4"/>
      <c r="J1" s="4"/>
      <c r="K1" s="3"/>
      <c r="L1" s="3"/>
      <c r="M1" s="3"/>
      <c r="N1" s="3"/>
      <c r="O1" s="3"/>
      <c r="P1" s="3"/>
      <c r="Q1" s="3"/>
      <c r="R1" s="3"/>
      <c r="S1" s="3"/>
      <c r="T1" s="3"/>
      <c r="U1" s="5"/>
      <c r="V1" s="3"/>
      <c r="W1" s="5"/>
      <c r="X1" s="3"/>
    </row>
    <row r="2" spans="1:24" ht="12.75">
      <c r="A2" s="2" t="s">
        <v>70</v>
      </c>
      <c r="B2" s="2" t="s">
        <v>105</v>
      </c>
      <c r="C2" s="2"/>
      <c r="D2" s="2"/>
      <c r="E2" s="3"/>
      <c r="F2" s="3"/>
      <c r="G2" s="3"/>
      <c r="H2" s="4"/>
      <c r="I2" s="4"/>
      <c r="J2" s="4"/>
      <c r="K2" s="3"/>
      <c r="L2" s="3"/>
      <c r="M2" s="3"/>
      <c r="N2" s="3"/>
      <c r="O2" s="3"/>
      <c r="P2" s="3"/>
      <c r="Q2" s="3"/>
      <c r="R2" s="3"/>
      <c r="S2" s="3"/>
      <c r="T2" s="3"/>
      <c r="U2" s="5"/>
      <c r="V2" s="3"/>
      <c r="W2" s="5"/>
      <c r="X2" s="3"/>
    </row>
    <row r="3" spans="1:24" ht="12.75">
      <c r="A3" s="2" t="s">
        <v>71</v>
      </c>
      <c r="B3" s="6" t="s">
        <v>106</v>
      </c>
      <c r="C3" s="6"/>
      <c r="D3" s="6"/>
      <c r="E3" s="3"/>
      <c r="F3" s="3"/>
      <c r="G3" s="3"/>
      <c r="H3" s="4"/>
      <c r="I3" s="4"/>
      <c r="J3" s="4"/>
      <c r="K3" s="3"/>
      <c r="L3" s="3"/>
      <c r="M3" s="3"/>
      <c r="N3" s="3"/>
      <c r="O3" s="3"/>
      <c r="P3" s="3"/>
      <c r="Q3" s="3"/>
      <c r="R3" s="3"/>
      <c r="S3" s="3"/>
      <c r="T3" s="3"/>
      <c r="U3" s="5"/>
      <c r="V3" s="3"/>
      <c r="W3" s="5"/>
      <c r="X3" s="3"/>
    </row>
    <row r="4" spans="1:24" ht="12.75">
      <c r="A4" s="7" t="s">
        <v>72</v>
      </c>
      <c r="B4" s="35">
        <v>43040</v>
      </c>
      <c r="C4" s="30"/>
      <c r="D4" s="7"/>
      <c r="E4" s="3"/>
      <c r="F4" s="3"/>
      <c r="G4" s="3"/>
      <c r="H4" s="4"/>
      <c r="I4" s="4"/>
      <c r="J4" s="4"/>
      <c r="K4" s="3"/>
      <c r="L4" s="3"/>
      <c r="M4" s="3"/>
      <c r="N4" s="3"/>
      <c r="O4" s="3"/>
      <c r="P4" s="3"/>
      <c r="Q4" s="3"/>
      <c r="R4" s="3"/>
      <c r="S4" s="3"/>
      <c r="T4" s="3"/>
      <c r="U4" s="5"/>
      <c r="V4" s="3"/>
      <c r="W4" s="5"/>
      <c r="X4" s="3"/>
    </row>
    <row r="5" spans="1:24" ht="12.75">
      <c r="A5" s="74" t="s">
        <v>73</v>
      </c>
      <c r="B5" s="74"/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  <c r="T5" s="74"/>
      <c r="U5" s="74"/>
      <c r="V5" s="74"/>
      <c r="W5" s="74"/>
      <c r="X5" s="74"/>
    </row>
    <row r="6" spans="1:24" ht="13.5" thickBot="1">
      <c r="A6" s="3"/>
      <c r="B6" s="3"/>
      <c r="C6" s="3"/>
      <c r="D6" s="3"/>
      <c r="E6" s="3"/>
      <c r="F6" s="3"/>
      <c r="G6" s="3"/>
      <c r="H6" s="4"/>
      <c r="I6" s="4"/>
      <c r="J6" s="4"/>
      <c r="K6" s="3"/>
      <c r="L6" s="3"/>
      <c r="M6" s="3"/>
      <c r="N6" s="3"/>
      <c r="O6" s="3"/>
      <c r="P6" s="3"/>
      <c r="Q6" s="3"/>
      <c r="R6" s="3"/>
      <c r="S6" s="3"/>
      <c r="T6" s="3"/>
      <c r="U6" s="5"/>
      <c r="V6" s="3"/>
      <c r="W6" s="5"/>
      <c r="X6" s="3"/>
    </row>
    <row r="7" spans="1:24" ht="28.5" customHeight="1" thickBot="1">
      <c r="A7" s="75" t="s">
        <v>74</v>
      </c>
      <c r="B7" s="76"/>
      <c r="C7" s="76"/>
      <c r="D7" s="76"/>
      <c r="E7" s="76"/>
      <c r="F7" s="76"/>
      <c r="G7" s="76"/>
      <c r="H7" s="76"/>
      <c r="I7" s="76"/>
      <c r="J7" s="77"/>
      <c r="K7" s="78" t="s">
        <v>3</v>
      </c>
      <c r="L7" s="80" t="s">
        <v>75</v>
      </c>
      <c r="M7" s="81"/>
      <c r="N7" s="78" t="s">
        <v>76</v>
      </c>
      <c r="O7" s="78" t="s">
        <v>77</v>
      </c>
      <c r="P7" s="75" t="s">
        <v>78</v>
      </c>
      <c r="Q7" s="77"/>
      <c r="R7" s="78" t="s">
        <v>6</v>
      </c>
      <c r="S7" s="75" t="s">
        <v>79</v>
      </c>
      <c r="T7" s="76"/>
      <c r="U7" s="76"/>
      <c r="V7" s="76"/>
      <c r="W7" s="76"/>
      <c r="X7" s="77"/>
    </row>
    <row r="8" spans="1:24" ht="28.5" customHeight="1">
      <c r="A8" s="85" t="s">
        <v>21</v>
      </c>
      <c r="B8" s="86"/>
      <c r="C8" s="82" t="s">
        <v>80</v>
      </c>
      <c r="D8" s="82" t="s">
        <v>81</v>
      </c>
      <c r="E8" s="87" t="s">
        <v>82</v>
      </c>
      <c r="F8" s="88"/>
      <c r="G8" s="82" t="s">
        <v>0</v>
      </c>
      <c r="H8" s="89" t="s">
        <v>2</v>
      </c>
      <c r="I8" s="90"/>
      <c r="J8" s="82" t="s">
        <v>1</v>
      </c>
      <c r="K8" s="79"/>
      <c r="L8" s="71" t="s">
        <v>83</v>
      </c>
      <c r="M8" s="71" t="s">
        <v>84</v>
      </c>
      <c r="N8" s="79"/>
      <c r="O8" s="79"/>
      <c r="P8" s="9" t="s">
        <v>4</v>
      </c>
      <c r="Q8" s="9" t="s">
        <v>5</v>
      </c>
      <c r="R8" s="79"/>
      <c r="S8" s="72" t="s">
        <v>7</v>
      </c>
      <c r="T8" s="11" t="s">
        <v>8</v>
      </c>
      <c r="U8" s="72" t="s">
        <v>9</v>
      </c>
      <c r="V8" s="12" t="s">
        <v>8</v>
      </c>
      <c r="W8" s="13" t="s">
        <v>164</v>
      </c>
      <c r="X8" s="12" t="s">
        <v>8</v>
      </c>
    </row>
    <row r="9" spans="1:24" ht="28.5" customHeight="1" thickBot="1">
      <c r="A9" s="70" t="s">
        <v>85</v>
      </c>
      <c r="B9" s="70" t="s">
        <v>86</v>
      </c>
      <c r="C9" s="83"/>
      <c r="D9" s="83"/>
      <c r="E9" s="15" t="s">
        <v>87</v>
      </c>
      <c r="F9" s="15" t="s">
        <v>88</v>
      </c>
      <c r="G9" s="83"/>
      <c r="H9" s="15" t="s">
        <v>85</v>
      </c>
      <c r="I9" s="15" t="s">
        <v>86</v>
      </c>
      <c r="J9" s="83"/>
      <c r="K9" s="70" t="s">
        <v>89</v>
      </c>
      <c r="L9" s="16" t="s">
        <v>90</v>
      </c>
      <c r="M9" s="16" t="s">
        <v>91</v>
      </c>
      <c r="N9" s="16" t="s">
        <v>92</v>
      </c>
      <c r="O9" s="16" t="s">
        <v>93</v>
      </c>
      <c r="P9" s="16" t="s">
        <v>11</v>
      </c>
      <c r="Q9" s="16" t="s">
        <v>94</v>
      </c>
      <c r="R9" s="70" t="s">
        <v>95</v>
      </c>
      <c r="S9" s="17" t="s">
        <v>96</v>
      </c>
      <c r="T9" s="18" t="s">
        <v>97</v>
      </c>
      <c r="U9" s="17" t="s">
        <v>98</v>
      </c>
      <c r="V9" s="18" t="s">
        <v>99</v>
      </c>
      <c r="W9" s="19" t="s">
        <v>100</v>
      </c>
      <c r="X9" s="18" t="s">
        <v>101</v>
      </c>
    </row>
    <row r="10" spans="1:24" ht="28.5" customHeight="1">
      <c r="A10" s="31" t="str">
        <f>'Access-Nov'!A10</f>
        <v>20201</v>
      </c>
      <c r="B10" s="27" t="str">
        <f>'Access-Nov'!B10</f>
        <v>INSTIT.NAC.DE COLONIZ.E REF.AGRARIA - INCRA</v>
      </c>
      <c r="C10" s="23" t="str">
        <f>CONCATENATE('Access-Nov'!C10,".",'Access-Nov'!D10)</f>
        <v>28.846</v>
      </c>
      <c r="D10" s="23" t="str">
        <f>CONCATENATE('Access-Nov'!E10,".",'Access-Nov'!G10)</f>
        <v>0901.0005</v>
      </c>
      <c r="E10" s="27" t="str">
        <f>'Access-Nov'!F10</f>
        <v>OPERACOES ESPECIAIS: CUMPRIMENTO DE SENTENCAS JUDICIAIS</v>
      </c>
      <c r="F10" s="37" t="str">
        <f>'Access-Nov'!H10</f>
        <v>SENTENCAS JUDICIAIS TRANSITADAS EM JULGADO (PRECATORIOS)</v>
      </c>
      <c r="G10" s="23" t="str">
        <f>'Access-Nov'!I10</f>
        <v>1</v>
      </c>
      <c r="H10" s="23" t="str">
        <f>'Access-Nov'!J10</f>
        <v>0100</v>
      </c>
      <c r="I10" s="27" t="str">
        <f>'Access-Nov'!K10</f>
        <v>RECURSOS ORDINARIOS</v>
      </c>
      <c r="J10" s="23" t="str">
        <f>'Access-Nov'!L10</f>
        <v>5</v>
      </c>
      <c r="K10" s="24"/>
      <c r="L10" s="24"/>
      <c r="M10" s="24"/>
      <c r="N10" s="25">
        <f t="shared" ref="N10:N33" si="0">K10+L10-M10</f>
        <v>0</v>
      </c>
      <c r="O10" s="24"/>
      <c r="P10" s="26">
        <f>IF('Access-Nov'!N10=0,'Access-Nov'!M10,0)</f>
        <v>0</v>
      </c>
      <c r="Q10" s="26">
        <f>IF('Access-Nov'!N10&gt;0,'Access-Nov'!N10,0)</f>
        <v>78632149</v>
      </c>
      <c r="R10" s="26">
        <f t="shared" ref="R10:R33" si="1">N10-O10+P10+Q10</f>
        <v>78632149</v>
      </c>
      <c r="S10" s="26">
        <f>'Access-Nov'!O10</f>
        <v>78632148.159999996</v>
      </c>
      <c r="T10" s="41">
        <f t="shared" ref="T10:T33" si="2">IF(R10&gt;0,S10/R10,0)</f>
        <v>0.99999998931734646</v>
      </c>
      <c r="U10" s="26">
        <f>'Access-Nov'!P10</f>
        <v>78632148.159999996</v>
      </c>
      <c r="V10" s="41">
        <f t="shared" ref="V10:V33" si="3">IF(R10&gt;0,U10/R10,0)</f>
        <v>0.99999998931734646</v>
      </c>
      <c r="W10" s="26">
        <f>'Access-Nov'!Q10</f>
        <v>78632148.159999996</v>
      </c>
      <c r="X10" s="41">
        <f t="shared" ref="X10:X33" si="4">IF(R10&gt;0,W10/R10,0)</f>
        <v>0.99999998931734646</v>
      </c>
    </row>
    <row r="11" spans="1:24" ht="28.5" customHeight="1">
      <c r="A11" s="31" t="str">
        <f>'Access-Nov'!A11</f>
        <v>20201</v>
      </c>
      <c r="B11" s="27" t="str">
        <f>'Access-Nov'!B11</f>
        <v>INSTIT.NAC.DE COLONIZ.E REF.AGRARIA - INCRA</v>
      </c>
      <c r="C11" s="23" t="str">
        <f>CONCATENATE('Access-Nov'!C11,".",'Access-Nov'!D11)</f>
        <v>28.846</v>
      </c>
      <c r="D11" s="23" t="str">
        <f>CONCATENATE('Access-Nov'!E11,".",'Access-Nov'!G11)</f>
        <v>0901.0005</v>
      </c>
      <c r="E11" s="27" t="str">
        <f>'Access-Nov'!F11</f>
        <v>OPERACOES ESPECIAIS: CUMPRIMENTO DE SENTENCAS JUDICIAIS</v>
      </c>
      <c r="F11" s="27" t="str">
        <f>'Access-Nov'!H11</f>
        <v>SENTENCAS JUDICIAIS TRANSITADAS EM JULGADO (PRECATORIOS)</v>
      </c>
      <c r="G11" s="23" t="str">
        <f>'Access-Nov'!I11</f>
        <v>1</v>
      </c>
      <c r="H11" s="23" t="str">
        <f>'Access-Nov'!J11</f>
        <v>0100</v>
      </c>
      <c r="I11" s="27" t="str">
        <f>'Access-Nov'!K11</f>
        <v>RECURSOS ORDINARIOS</v>
      </c>
      <c r="J11" s="23" t="str">
        <f>'Access-Nov'!L11</f>
        <v>3</v>
      </c>
      <c r="K11" s="26"/>
      <c r="L11" s="26"/>
      <c r="M11" s="26"/>
      <c r="N11" s="24">
        <f t="shared" si="0"/>
        <v>0</v>
      </c>
      <c r="O11" s="26"/>
      <c r="P11" s="26">
        <f>IF('Access-Nov'!N11=0,'Access-Nov'!M11,0)</f>
        <v>0</v>
      </c>
      <c r="Q11" s="26">
        <f>IF('Access-Nov'!N11&gt;0,'Access-Nov'!N11,0)</f>
        <v>901710</v>
      </c>
      <c r="R11" s="26">
        <f t="shared" si="1"/>
        <v>901710</v>
      </c>
      <c r="S11" s="26">
        <f>'Access-Nov'!O11</f>
        <v>901709.03</v>
      </c>
      <c r="T11" s="41">
        <f t="shared" si="2"/>
        <v>0.99999892426611658</v>
      </c>
      <c r="U11" s="26">
        <f>'Access-Nov'!P11</f>
        <v>901709.03</v>
      </c>
      <c r="V11" s="41">
        <f t="shared" si="3"/>
        <v>0.99999892426611658</v>
      </c>
      <c r="W11" s="26">
        <f>'Access-Nov'!Q11</f>
        <v>901709.03</v>
      </c>
      <c r="X11" s="41">
        <f t="shared" si="4"/>
        <v>0.99999892426611658</v>
      </c>
    </row>
    <row r="12" spans="1:24" ht="28.5" customHeight="1">
      <c r="A12" s="31" t="str">
        <f>'Access-Nov'!A12</f>
        <v>24204</v>
      </c>
      <c r="B12" s="27" t="str">
        <f>'Access-Nov'!B12</f>
        <v>COMISSAO NACIONAL DE ENERGIA NUCLEAR - CNEN</v>
      </c>
      <c r="C12" s="23" t="str">
        <f>CONCATENATE('Access-Nov'!C12,".",'Access-Nov'!D12)</f>
        <v>28.846</v>
      </c>
      <c r="D12" s="23" t="str">
        <f>CONCATENATE('Access-Nov'!E12,".",'Access-Nov'!G12)</f>
        <v>0901.0005</v>
      </c>
      <c r="E12" s="27" t="str">
        <f>'Access-Nov'!F12</f>
        <v>OPERACOES ESPECIAIS: CUMPRIMENTO DE SENTENCAS JUDICIAIS</v>
      </c>
      <c r="F12" s="27" t="str">
        <f>'Access-Nov'!H12</f>
        <v>SENTENCAS JUDICIAIS TRANSITADAS EM JULGADO (PRECATORIOS)</v>
      </c>
      <c r="G12" s="23" t="str">
        <f>'Access-Nov'!I12</f>
        <v>1</v>
      </c>
      <c r="H12" s="23" t="str">
        <f>'Access-Nov'!J12</f>
        <v>0100</v>
      </c>
      <c r="I12" s="27" t="str">
        <f>'Access-Nov'!K12</f>
        <v>RECURSOS ORDINARIOS</v>
      </c>
      <c r="J12" s="23" t="str">
        <f>'Access-Nov'!L12</f>
        <v>1</v>
      </c>
      <c r="K12" s="26"/>
      <c r="L12" s="26"/>
      <c r="M12" s="26"/>
      <c r="N12" s="24">
        <f t="shared" si="0"/>
        <v>0</v>
      </c>
      <c r="O12" s="26"/>
      <c r="P12" s="26">
        <f>IF('Access-Nov'!N12=0,'Access-Nov'!M12,0)</f>
        <v>0</v>
      </c>
      <c r="Q12" s="26">
        <f>IF('Access-Nov'!N12&gt;0,'Access-Nov'!N12,0)</f>
        <v>1465928</v>
      </c>
      <c r="R12" s="26">
        <f t="shared" si="1"/>
        <v>1465928</v>
      </c>
      <c r="S12" s="26">
        <f>'Access-Nov'!O12</f>
        <v>1465927.08</v>
      </c>
      <c r="T12" s="41">
        <f t="shared" si="2"/>
        <v>0.99999937241119619</v>
      </c>
      <c r="U12" s="26">
        <f>'Access-Nov'!P12</f>
        <v>1465927.08</v>
      </c>
      <c r="V12" s="41">
        <f t="shared" si="3"/>
        <v>0.99999937241119619</v>
      </c>
      <c r="W12" s="26">
        <f>'Access-Nov'!Q12</f>
        <v>1465927.08</v>
      </c>
      <c r="X12" s="41">
        <f t="shared" si="4"/>
        <v>0.99999937241119619</v>
      </c>
    </row>
    <row r="13" spans="1:24" ht="28.5" customHeight="1">
      <c r="A13" s="31" t="str">
        <f>'Access-Nov'!A13</f>
        <v>25201</v>
      </c>
      <c r="B13" s="27" t="str">
        <f>'Access-Nov'!B13</f>
        <v>BANCO CENTRAL DO BRASIL</v>
      </c>
      <c r="C13" s="23" t="str">
        <f>CONCATENATE('Access-Nov'!C13,".",'Access-Nov'!D13)</f>
        <v>28.846</v>
      </c>
      <c r="D13" s="23" t="str">
        <f>CONCATENATE('Access-Nov'!E13,".",'Access-Nov'!G13)</f>
        <v>0901.0005</v>
      </c>
      <c r="E13" s="27" t="str">
        <f>'Access-Nov'!F13</f>
        <v>OPERACOES ESPECIAIS: CUMPRIMENTO DE SENTENCAS JUDICIAIS</v>
      </c>
      <c r="F13" s="27" t="str">
        <f>'Access-Nov'!H13</f>
        <v>SENTENCAS JUDICIAIS TRANSITADAS EM JULGADO (PRECATORIOS)</v>
      </c>
      <c r="G13" s="23" t="str">
        <f>'Access-Nov'!I13</f>
        <v>1</v>
      </c>
      <c r="H13" s="23" t="str">
        <f>'Access-Nov'!J13</f>
        <v>0100</v>
      </c>
      <c r="I13" s="27" t="str">
        <f>'Access-Nov'!K13</f>
        <v>RECURSOS ORDINARIOS</v>
      </c>
      <c r="J13" s="23" t="str">
        <f>'Access-Nov'!L13</f>
        <v>3</v>
      </c>
      <c r="K13" s="26"/>
      <c r="L13" s="26"/>
      <c r="M13" s="26"/>
      <c r="N13" s="24">
        <f t="shared" si="0"/>
        <v>0</v>
      </c>
      <c r="O13" s="26"/>
      <c r="P13" s="26">
        <f>IF('Access-Nov'!N13=0,'Access-Nov'!M13,0)</f>
        <v>0</v>
      </c>
      <c r="Q13" s="26">
        <f>IF('Access-Nov'!N13&gt;0,'Access-Nov'!N13,0)</f>
        <v>10010111</v>
      </c>
      <c r="R13" s="26">
        <f t="shared" si="1"/>
        <v>10010111</v>
      </c>
      <c r="S13" s="26">
        <f>'Access-Nov'!O13</f>
        <v>10010110.189999999</v>
      </c>
      <c r="T13" s="41">
        <f t="shared" si="2"/>
        <v>0.99999991908181629</v>
      </c>
      <c r="U13" s="26">
        <f>'Access-Nov'!P13</f>
        <v>10010110.189999999</v>
      </c>
      <c r="V13" s="41">
        <f t="shared" si="3"/>
        <v>0.99999991908181629</v>
      </c>
      <c r="W13" s="26">
        <f>'Access-Nov'!Q13</f>
        <v>10010110.189999999</v>
      </c>
      <c r="X13" s="41">
        <f t="shared" si="4"/>
        <v>0.99999991908181629</v>
      </c>
    </row>
    <row r="14" spans="1:24" ht="28.5" customHeight="1">
      <c r="A14" s="31" t="str">
        <f>'Access-Nov'!A14</f>
        <v>26262</v>
      </c>
      <c r="B14" s="27" t="str">
        <f>'Access-Nov'!B14</f>
        <v>UNIVERSIDADE FEDERAL DE SAO PAULO</v>
      </c>
      <c r="C14" s="23" t="str">
        <f>CONCATENATE('Access-Nov'!C14,".",'Access-Nov'!D14)</f>
        <v>28.846</v>
      </c>
      <c r="D14" s="23" t="str">
        <f>CONCATENATE('Access-Nov'!E14,".",'Access-Nov'!G14)</f>
        <v>0901.0005</v>
      </c>
      <c r="E14" s="27" t="str">
        <f>'Access-Nov'!F14</f>
        <v>OPERACOES ESPECIAIS: CUMPRIMENTO DE SENTENCAS JUDICIAIS</v>
      </c>
      <c r="F14" s="27" t="str">
        <f>'Access-Nov'!H14</f>
        <v>SENTENCAS JUDICIAIS TRANSITADAS EM JULGADO (PRECATORIOS)</v>
      </c>
      <c r="G14" s="23" t="str">
        <f>'Access-Nov'!I14</f>
        <v>1</v>
      </c>
      <c r="H14" s="23" t="str">
        <f>'Access-Nov'!J14</f>
        <v>0100</v>
      </c>
      <c r="I14" s="27" t="str">
        <f>'Access-Nov'!K14</f>
        <v>RECURSOS ORDINARIOS</v>
      </c>
      <c r="J14" s="23" t="str">
        <f>'Access-Nov'!L14</f>
        <v>3</v>
      </c>
      <c r="K14" s="24"/>
      <c r="L14" s="24"/>
      <c r="M14" s="24"/>
      <c r="N14" s="24">
        <f t="shared" si="0"/>
        <v>0</v>
      </c>
      <c r="O14" s="24"/>
      <c r="P14" s="26">
        <f>IF('Access-Nov'!N14=0,'Access-Nov'!M14,0)</f>
        <v>0</v>
      </c>
      <c r="Q14" s="26">
        <f>IF('Access-Nov'!N14&gt;0,'Access-Nov'!N14,0)</f>
        <v>64364</v>
      </c>
      <c r="R14" s="26">
        <f t="shared" si="1"/>
        <v>64364</v>
      </c>
      <c r="S14" s="26">
        <f>'Access-Nov'!O14</f>
        <v>64363.69</v>
      </c>
      <c r="T14" s="41">
        <f t="shared" si="2"/>
        <v>0.99999518364303031</v>
      </c>
      <c r="U14" s="26">
        <f>'Access-Nov'!P14</f>
        <v>64363.69</v>
      </c>
      <c r="V14" s="41">
        <f t="shared" si="3"/>
        <v>0.99999518364303031</v>
      </c>
      <c r="W14" s="26">
        <f>'Access-Nov'!Q14</f>
        <v>64363.69</v>
      </c>
      <c r="X14" s="41">
        <f t="shared" si="4"/>
        <v>0.99999518364303031</v>
      </c>
    </row>
    <row r="15" spans="1:24" ht="28.5" customHeight="1">
      <c r="A15" s="31" t="str">
        <f>'Access-Nov'!A15</f>
        <v>26262</v>
      </c>
      <c r="B15" s="27" t="str">
        <f>'Access-Nov'!B15</f>
        <v>UNIVERSIDADE FEDERAL DE SAO PAULO</v>
      </c>
      <c r="C15" s="23" t="str">
        <f>CONCATENATE('Access-Nov'!C15,".",'Access-Nov'!D15)</f>
        <v>28.846</v>
      </c>
      <c r="D15" s="23" t="str">
        <f>CONCATENATE('Access-Nov'!E15,".",'Access-Nov'!G15)</f>
        <v>0901.0005</v>
      </c>
      <c r="E15" s="27" t="str">
        <f>'Access-Nov'!F15</f>
        <v>OPERACOES ESPECIAIS: CUMPRIMENTO DE SENTENCAS JUDICIAIS</v>
      </c>
      <c r="F15" s="27" t="str">
        <f>'Access-Nov'!H15</f>
        <v>SENTENCAS JUDICIAIS TRANSITADAS EM JULGADO (PRECATORIOS)</v>
      </c>
      <c r="G15" s="23" t="str">
        <f>'Access-Nov'!I15</f>
        <v>1</v>
      </c>
      <c r="H15" s="23" t="str">
        <f>'Access-Nov'!J15</f>
        <v>0100</v>
      </c>
      <c r="I15" s="27" t="str">
        <f>'Access-Nov'!K15</f>
        <v>RECURSOS ORDINARIOS</v>
      </c>
      <c r="J15" s="23" t="str">
        <f>'Access-Nov'!L15</f>
        <v>1</v>
      </c>
      <c r="K15" s="26"/>
      <c r="L15" s="26"/>
      <c r="M15" s="26"/>
      <c r="N15" s="24">
        <f t="shared" si="0"/>
        <v>0</v>
      </c>
      <c r="O15" s="26"/>
      <c r="P15" s="26">
        <f>IF('Access-Nov'!N15=0,'Access-Nov'!M15,0)</f>
        <v>0</v>
      </c>
      <c r="Q15" s="26">
        <f>IF('Access-Nov'!N15&gt;0,'Access-Nov'!N15,0)</f>
        <v>3218529</v>
      </c>
      <c r="R15" s="26">
        <f t="shared" si="1"/>
        <v>3218529</v>
      </c>
      <c r="S15" s="26">
        <f>'Access-Nov'!O15</f>
        <v>3218528.99</v>
      </c>
      <c r="T15" s="41">
        <f t="shared" si="2"/>
        <v>0.99999999689299057</v>
      </c>
      <c r="U15" s="26">
        <f>'Access-Nov'!P15</f>
        <v>3218528.99</v>
      </c>
      <c r="V15" s="41">
        <f t="shared" si="3"/>
        <v>0.99999999689299057</v>
      </c>
      <c r="W15" s="26">
        <f>'Access-Nov'!Q15</f>
        <v>3218528.99</v>
      </c>
      <c r="X15" s="41">
        <f t="shared" si="4"/>
        <v>0.99999999689299057</v>
      </c>
    </row>
    <row r="16" spans="1:24" ht="28.5" customHeight="1">
      <c r="A16" s="31" t="str">
        <f>'Access-Nov'!A16</f>
        <v>26280</v>
      </c>
      <c r="B16" s="27" t="str">
        <f>'Access-Nov'!B16</f>
        <v>FUNDACAO UNIVERSIDADE FEDERAL DE SAO CARLOS</v>
      </c>
      <c r="C16" s="23" t="str">
        <f>CONCATENATE('Access-Nov'!C16,".",'Access-Nov'!D16)</f>
        <v>28.846</v>
      </c>
      <c r="D16" s="23" t="str">
        <f>CONCATENATE('Access-Nov'!E16,".",'Access-Nov'!G16)</f>
        <v>0901.0005</v>
      </c>
      <c r="E16" s="27" t="str">
        <f>'Access-Nov'!F16</f>
        <v>OPERACOES ESPECIAIS: CUMPRIMENTO DE SENTENCAS JUDICIAIS</v>
      </c>
      <c r="F16" s="27" t="str">
        <f>'Access-Nov'!H16</f>
        <v>SENTENCAS JUDICIAIS TRANSITADAS EM JULGADO (PRECATORIOS)</v>
      </c>
      <c r="G16" s="23" t="str">
        <f>'Access-Nov'!I16</f>
        <v>1</v>
      </c>
      <c r="H16" s="23" t="str">
        <f>'Access-Nov'!J16</f>
        <v>0100</v>
      </c>
      <c r="I16" s="27" t="str">
        <f>'Access-Nov'!K16</f>
        <v>RECURSOS ORDINARIOS</v>
      </c>
      <c r="J16" s="23" t="str">
        <f>'Access-Nov'!L16</f>
        <v>1</v>
      </c>
      <c r="K16" s="26"/>
      <c r="L16" s="26"/>
      <c r="M16" s="26"/>
      <c r="N16" s="24">
        <f t="shared" si="0"/>
        <v>0</v>
      </c>
      <c r="O16" s="26"/>
      <c r="P16" s="26">
        <f>IF('Access-Nov'!N16=0,'Access-Nov'!M16,0)</f>
        <v>0</v>
      </c>
      <c r="Q16" s="26">
        <f>IF('Access-Nov'!N16&gt;0,'Access-Nov'!N16,0)</f>
        <v>226916</v>
      </c>
      <c r="R16" s="26">
        <f t="shared" si="1"/>
        <v>226916</v>
      </c>
      <c r="S16" s="26">
        <f>'Access-Nov'!O16</f>
        <v>226915.65</v>
      </c>
      <c r="T16" s="41">
        <f t="shared" si="2"/>
        <v>0.99999845757901595</v>
      </c>
      <c r="U16" s="26">
        <f>'Access-Nov'!P16</f>
        <v>226915.65</v>
      </c>
      <c r="V16" s="41">
        <f t="shared" si="3"/>
        <v>0.99999845757901595</v>
      </c>
      <c r="W16" s="26">
        <f>'Access-Nov'!Q16</f>
        <v>226915.65</v>
      </c>
      <c r="X16" s="41">
        <f t="shared" si="4"/>
        <v>0.99999845757901595</v>
      </c>
    </row>
    <row r="17" spans="1:24" ht="28.5" customHeight="1">
      <c r="A17" s="31" t="str">
        <f>'Access-Nov'!A17</f>
        <v>26283</v>
      </c>
      <c r="B17" s="27" t="str">
        <f>'Access-Nov'!B17</f>
        <v>FUNDACAO UNIVERSIDADE FED.DE MATO GROS.DO SUL</v>
      </c>
      <c r="C17" s="23" t="str">
        <f>CONCATENATE('Access-Nov'!C17,".",'Access-Nov'!D17)</f>
        <v>28.846</v>
      </c>
      <c r="D17" s="23" t="str">
        <f>CONCATENATE('Access-Nov'!E17,".",'Access-Nov'!G17)</f>
        <v>0901.0005</v>
      </c>
      <c r="E17" s="27" t="str">
        <f>'Access-Nov'!F17</f>
        <v>OPERACOES ESPECIAIS: CUMPRIMENTO DE SENTENCAS JUDICIAIS</v>
      </c>
      <c r="F17" s="27" t="str">
        <f>'Access-Nov'!H17</f>
        <v>SENTENCAS JUDICIAIS TRANSITADAS EM JULGADO (PRECATORIOS)</v>
      </c>
      <c r="G17" s="23" t="str">
        <f>'Access-Nov'!I17</f>
        <v>1</v>
      </c>
      <c r="H17" s="23" t="str">
        <f>'Access-Nov'!J17</f>
        <v>0100</v>
      </c>
      <c r="I17" s="27" t="str">
        <f>'Access-Nov'!K17</f>
        <v>RECURSOS ORDINARIOS</v>
      </c>
      <c r="J17" s="23" t="str">
        <f>'Access-Nov'!L17</f>
        <v>3</v>
      </c>
      <c r="K17" s="24"/>
      <c r="L17" s="24"/>
      <c r="M17" s="24"/>
      <c r="N17" s="24">
        <f t="shared" si="0"/>
        <v>0</v>
      </c>
      <c r="O17" s="24"/>
      <c r="P17" s="26">
        <f>IF('Access-Nov'!N17=0,'Access-Nov'!M17,0)</f>
        <v>0</v>
      </c>
      <c r="Q17" s="26">
        <f>IF('Access-Nov'!N17&gt;0,'Access-Nov'!N17,0)</f>
        <v>233279</v>
      </c>
      <c r="R17" s="26">
        <f t="shared" si="1"/>
        <v>233279</v>
      </c>
      <c r="S17" s="26">
        <f>'Access-Nov'!O17</f>
        <v>233278.87</v>
      </c>
      <c r="T17" s="41">
        <f t="shared" si="2"/>
        <v>0.99999944272737795</v>
      </c>
      <c r="U17" s="26">
        <f>'Access-Nov'!P17</f>
        <v>233278.87</v>
      </c>
      <c r="V17" s="41">
        <f t="shared" si="3"/>
        <v>0.99999944272737795</v>
      </c>
      <c r="W17" s="26">
        <f>'Access-Nov'!Q17</f>
        <v>233278.87</v>
      </c>
      <c r="X17" s="41">
        <f t="shared" si="4"/>
        <v>0.99999944272737795</v>
      </c>
    </row>
    <row r="18" spans="1:24" ht="28.5" customHeight="1">
      <c r="A18" s="31" t="str">
        <f>'Access-Nov'!A18</f>
        <v>26283</v>
      </c>
      <c r="B18" s="27" t="str">
        <f>'Access-Nov'!B18</f>
        <v>FUNDACAO UNIVERSIDADE FED.DE MATO GROS.DO SUL</v>
      </c>
      <c r="C18" s="23" t="str">
        <f>CONCATENATE('Access-Nov'!C18,".",'Access-Nov'!D18)</f>
        <v>28.846</v>
      </c>
      <c r="D18" s="23" t="str">
        <f>CONCATENATE('Access-Nov'!E18,".",'Access-Nov'!G18)</f>
        <v>0901.0005</v>
      </c>
      <c r="E18" s="27" t="str">
        <f>'Access-Nov'!F18</f>
        <v>OPERACOES ESPECIAIS: CUMPRIMENTO DE SENTENCAS JUDICIAIS</v>
      </c>
      <c r="F18" s="27" t="str">
        <f>'Access-Nov'!H18</f>
        <v>SENTENCAS JUDICIAIS TRANSITADAS EM JULGADO (PRECATORIOS)</v>
      </c>
      <c r="G18" s="23" t="str">
        <f>'Access-Nov'!I18</f>
        <v>1</v>
      </c>
      <c r="H18" s="23" t="str">
        <f>'Access-Nov'!J18</f>
        <v>0100</v>
      </c>
      <c r="I18" s="27" t="str">
        <f>'Access-Nov'!K18</f>
        <v>RECURSOS ORDINARIOS</v>
      </c>
      <c r="J18" s="23" t="str">
        <f>'Access-Nov'!L18</f>
        <v>1</v>
      </c>
      <c r="K18" s="24"/>
      <c r="L18" s="24"/>
      <c r="M18" s="24"/>
      <c r="N18" s="24">
        <f t="shared" si="0"/>
        <v>0</v>
      </c>
      <c r="O18" s="24"/>
      <c r="P18" s="26">
        <f>IF('Access-Nov'!N18=0,'Access-Nov'!M18,0)</f>
        <v>0</v>
      </c>
      <c r="Q18" s="26">
        <f>IF('Access-Nov'!N18&gt;0,'Access-Nov'!N18,0)</f>
        <v>1352259</v>
      </c>
      <c r="R18" s="26">
        <f t="shared" si="1"/>
        <v>1352259</v>
      </c>
      <c r="S18" s="26">
        <f>'Access-Nov'!O18</f>
        <v>1352258.69</v>
      </c>
      <c r="T18" s="41">
        <f t="shared" si="2"/>
        <v>0.99999977075397539</v>
      </c>
      <c r="U18" s="26">
        <f>'Access-Nov'!P18</f>
        <v>1352258.69</v>
      </c>
      <c r="V18" s="41">
        <f t="shared" si="3"/>
        <v>0.99999977075397539</v>
      </c>
      <c r="W18" s="26">
        <f>'Access-Nov'!Q18</f>
        <v>1352258.69</v>
      </c>
      <c r="X18" s="41">
        <f t="shared" si="4"/>
        <v>0.99999977075397539</v>
      </c>
    </row>
    <row r="19" spans="1:24" ht="28.5" customHeight="1">
      <c r="A19" s="31" t="str">
        <f>'Access-Nov'!A19</f>
        <v>26352</v>
      </c>
      <c r="B19" s="27" t="str">
        <f>'Access-Nov'!B19</f>
        <v>FUNDACAO UNIVERSIDADE FEDERAL DO ABC</v>
      </c>
      <c r="C19" s="23" t="str">
        <f>CONCATENATE('Access-Nov'!C19,".",'Access-Nov'!D19)</f>
        <v>28.846</v>
      </c>
      <c r="D19" s="23" t="str">
        <f>CONCATENATE('Access-Nov'!E19,".",'Access-Nov'!G19)</f>
        <v>0901.0005</v>
      </c>
      <c r="E19" s="27" t="str">
        <f>'Access-Nov'!F19</f>
        <v>OPERACOES ESPECIAIS: CUMPRIMENTO DE SENTENCAS JUDICIAIS</v>
      </c>
      <c r="F19" s="27" t="str">
        <f>'Access-Nov'!H19</f>
        <v>SENTENCAS JUDICIAIS TRANSITADAS EM JULGADO (PRECATORIOS)</v>
      </c>
      <c r="G19" s="23" t="str">
        <f>'Access-Nov'!I19</f>
        <v>1</v>
      </c>
      <c r="H19" s="23" t="str">
        <f>'Access-Nov'!J19</f>
        <v>0100</v>
      </c>
      <c r="I19" s="27" t="str">
        <f>'Access-Nov'!K19</f>
        <v>RECURSOS ORDINARIOS</v>
      </c>
      <c r="J19" s="23" t="str">
        <f>'Access-Nov'!L19</f>
        <v>1</v>
      </c>
      <c r="K19" s="24"/>
      <c r="L19" s="24"/>
      <c r="M19" s="24"/>
      <c r="N19" s="24">
        <f t="shared" si="0"/>
        <v>0</v>
      </c>
      <c r="O19" s="24"/>
      <c r="P19" s="26">
        <f>IF('Access-Nov'!N19=0,'Access-Nov'!M19,0)</f>
        <v>0</v>
      </c>
      <c r="Q19" s="26">
        <f>IF('Access-Nov'!N19&gt;0,'Access-Nov'!N19,0)</f>
        <v>97466</v>
      </c>
      <c r="R19" s="26">
        <f t="shared" si="1"/>
        <v>97466</v>
      </c>
      <c r="S19" s="26">
        <f>'Access-Nov'!O19</f>
        <v>97465.95</v>
      </c>
      <c r="T19" s="41">
        <f t="shared" si="2"/>
        <v>0.99999948700059504</v>
      </c>
      <c r="U19" s="26">
        <f>'Access-Nov'!P19</f>
        <v>97465.95</v>
      </c>
      <c r="V19" s="41">
        <f t="shared" si="3"/>
        <v>0.99999948700059504</v>
      </c>
      <c r="W19" s="26">
        <f>'Access-Nov'!Q19</f>
        <v>97465.95</v>
      </c>
      <c r="X19" s="41">
        <f t="shared" si="4"/>
        <v>0.99999948700059504</v>
      </c>
    </row>
    <row r="20" spans="1:24" ht="28.5" customHeight="1">
      <c r="A20" s="31" t="str">
        <f>'Access-Nov'!A20</f>
        <v>26439</v>
      </c>
      <c r="B20" s="27" t="str">
        <f>'Access-Nov'!B20</f>
        <v>INST.FED.DE EDUC.,CIENC.E TEC.DE SAO PAULO</v>
      </c>
      <c r="C20" s="23" t="str">
        <f>CONCATENATE('Access-Nov'!C20,".",'Access-Nov'!D20)</f>
        <v>28.846</v>
      </c>
      <c r="D20" s="23" t="str">
        <f>CONCATENATE('Access-Nov'!E20,".",'Access-Nov'!G20)</f>
        <v>0901.0005</v>
      </c>
      <c r="E20" s="27" t="str">
        <f>'Access-Nov'!F20</f>
        <v>OPERACOES ESPECIAIS: CUMPRIMENTO DE SENTENCAS JUDICIAIS</v>
      </c>
      <c r="F20" s="27" t="str">
        <f>'Access-Nov'!H20</f>
        <v>SENTENCAS JUDICIAIS TRANSITADAS EM JULGADO (PRECATORIOS)</v>
      </c>
      <c r="G20" s="23" t="str">
        <f>'Access-Nov'!I20</f>
        <v>1</v>
      </c>
      <c r="H20" s="23" t="str">
        <f>'Access-Nov'!J20</f>
        <v>0100</v>
      </c>
      <c r="I20" s="27" t="str">
        <f>'Access-Nov'!K20</f>
        <v>RECURSOS ORDINARIOS</v>
      </c>
      <c r="J20" s="23" t="str">
        <f>'Access-Nov'!L20</f>
        <v>1</v>
      </c>
      <c r="K20" s="24"/>
      <c r="L20" s="24"/>
      <c r="M20" s="24"/>
      <c r="N20" s="24">
        <f t="shared" si="0"/>
        <v>0</v>
      </c>
      <c r="O20" s="24"/>
      <c r="P20" s="26">
        <f>IF('Access-Nov'!N20=0,'Access-Nov'!M20,0)</f>
        <v>0</v>
      </c>
      <c r="Q20" s="26">
        <f>IF('Access-Nov'!N20&gt;0,'Access-Nov'!N20,0)</f>
        <v>84203</v>
      </c>
      <c r="R20" s="26">
        <f t="shared" si="1"/>
        <v>84203</v>
      </c>
      <c r="S20" s="26">
        <f>'Access-Nov'!O20</f>
        <v>84202.83</v>
      </c>
      <c r="T20" s="41">
        <f t="shared" si="2"/>
        <v>0.99999798106955806</v>
      </c>
      <c r="U20" s="26">
        <f>'Access-Nov'!P20</f>
        <v>84202.83</v>
      </c>
      <c r="V20" s="41">
        <f t="shared" si="3"/>
        <v>0.99999798106955806</v>
      </c>
      <c r="W20" s="26">
        <f>'Access-Nov'!Q20</f>
        <v>84202.83</v>
      </c>
      <c r="X20" s="41">
        <f t="shared" si="4"/>
        <v>0.99999798106955806</v>
      </c>
    </row>
    <row r="21" spans="1:24" ht="28.5" customHeight="1">
      <c r="A21" s="31" t="str">
        <f>'Access-Nov'!A21</f>
        <v>40203</v>
      </c>
      <c r="B21" s="27" t="str">
        <f>'Access-Nov'!B21</f>
        <v>FUNDACAO JORGE DUPRAT FIG.DE SEG.MED.TRABALHO</v>
      </c>
      <c r="C21" s="23" t="str">
        <f>CONCATENATE('Access-Nov'!C21,".",'Access-Nov'!D21)</f>
        <v>28.846</v>
      </c>
      <c r="D21" s="23" t="str">
        <f>CONCATENATE('Access-Nov'!E21,".",'Access-Nov'!G21)</f>
        <v>0901.0005</v>
      </c>
      <c r="E21" s="27" t="str">
        <f>'Access-Nov'!F21</f>
        <v>OPERACOES ESPECIAIS: CUMPRIMENTO DE SENTENCAS JUDICIAIS</v>
      </c>
      <c r="F21" s="27" t="str">
        <f>'Access-Nov'!H21</f>
        <v>SENTENCAS JUDICIAIS TRANSITADAS EM JULGADO (PRECATORIOS)</v>
      </c>
      <c r="G21" s="23" t="str">
        <f>'Access-Nov'!I21</f>
        <v>1</v>
      </c>
      <c r="H21" s="23" t="str">
        <f>'Access-Nov'!J21</f>
        <v>0100</v>
      </c>
      <c r="I21" s="27" t="str">
        <f>'Access-Nov'!K21</f>
        <v>RECURSOS ORDINARIOS</v>
      </c>
      <c r="J21" s="23" t="str">
        <f>'Access-Nov'!L21</f>
        <v>1</v>
      </c>
      <c r="K21" s="24"/>
      <c r="L21" s="24"/>
      <c r="M21" s="24"/>
      <c r="N21" s="24">
        <f t="shared" si="0"/>
        <v>0</v>
      </c>
      <c r="O21" s="24"/>
      <c r="P21" s="26">
        <f>IF('Access-Nov'!N21=0,'Access-Nov'!M21,0)</f>
        <v>0</v>
      </c>
      <c r="Q21" s="26">
        <f>IF('Access-Nov'!N21&gt;0,'Access-Nov'!N21,0)</f>
        <v>465390</v>
      </c>
      <c r="R21" s="26">
        <f t="shared" si="1"/>
        <v>465390</v>
      </c>
      <c r="S21" s="26">
        <f>'Access-Nov'!O21</f>
        <v>465389.11</v>
      </c>
      <c r="T21" s="41">
        <f t="shared" si="2"/>
        <v>0.99999808762543241</v>
      </c>
      <c r="U21" s="26">
        <f>'Access-Nov'!P21</f>
        <v>465389.11</v>
      </c>
      <c r="V21" s="41">
        <f t="shared" si="3"/>
        <v>0.99999808762543241</v>
      </c>
      <c r="W21" s="26">
        <f>'Access-Nov'!Q21</f>
        <v>465389.11</v>
      </c>
      <c r="X21" s="41">
        <f t="shared" si="4"/>
        <v>0.99999808762543241</v>
      </c>
    </row>
    <row r="22" spans="1:24" ht="28.5" customHeight="1">
      <c r="A22" s="31" t="str">
        <f>'Access-Nov'!A22</f>
        <v>44201</v>
      </c>
      <c r="B22" s="27" t="str">
        <f>'Access-Nov'!B22</f>
        <v>INST.BRAS.DO MEIO AMB.E REC.NAT.RENOVAVEIS</v>
      </c>
      <c r="C22" s="23" t="str">
        <f>CONCATENATE('Access-Nov'!C22,".",'Access-Nov'!D22)</f>
        <v>28.846</v>
      </c>
      <c r="D22" s="23" t="str">
        <f>CONCATENATE('Access-Nov'!E22,".",'Access-Nov'!G22)</f>
        <v>0901.0005</v>
      </c>
      <c r="E22" s="27" t="str">
        <f>'Access-Nov'!F22</f>
        <v>OPERACOES ESPECIAIS: CUMPRIMENTO DE SENTENCAS JUDICIAIS</v>
      </c>
      <c r="F22" s="27" t="str">
        <f>'Access-Nov'!H22</f>
        <v>SENTENCAS JUDICIAIS TRANSITADAS EM JULGADO (PRECATORIOS)</v>
      </c>
      <c r="G22" s="23" t="str">
        <f>'Access-Nov'!I22</f>
        <v>1</v>
      </c>
      <c r="H22" s="23" t="str">
        <f>'Access-Nov'!J22</f>
        <v>0100</v>
      </c>
      <c r="I22" s="27" t="str">
        <f>'Access-Nov'!K22</f>
        <v>RECURSOS ORDINARIOS</v>
      </c>
      <c r="J22" s="23" t="str">
        <f>'Access-Nov'!L22</f>
        <v>3</v>
      </c>
      <c r="K22" s="26"/>
      <c r="L22" s="26"/>
      <c r="M22" s="26"/>
      <c r="N22" s="24">
        <f t="shared" si="0"/>
        <v>0</v>
      </c>
      <c r="O22" s="26"/>
      <c r="P22" s="26">
        <f>IF('Access-Nov'!N22=0,'Access-Nov'!M22,0)</f>
        <v>0</v>
      </c>
      <c r="Q22" s="26">
        <f>IF('Access-Nov'!N22&gt;0,'Access-Nov'!N22,0)</f>
        <v>0</v>
      </c>
      <c r="R22" s="26">
        <f t="shared" si="1"/>
        <v>0</v>
      </c>
      <c r="S22" s="26">
        <f>'Access-Nov'!O22</f>
        <v>0</v>
      </c>
      <c r="T22" s="41">
        <f t="shared" si="2"/>
        <v>0</v>
      </c>
      <c r="U22" s="26">
        <f>'Access-Nov'!P22</f>
        <v>0</v>
      </c>
      <c r="V22" s="41">
        <f t="shared" si="3"/>
        <v>0</v>
      </c>
      <c r="W22" s="26">
        <f>'Access-Nov'!Q22</f>
        <v>0</v>
      </c>
      <c r="X22" s="41">
        <f t="shared" si="4"/>
        <v>0</v>
      </c>
    </row>
    <row r="23" spans="1:24" ht="28.5" customHeight="1">
      <c r="A23" s="31" t="str">
        <f>'Access-Nov'!A23</f>
        <v>44201</v>
      </c>
      <c r="B23" s="27" t="str">
        <f>'Access-Nov'!B23</f>
        <v>INST.BRAS.DO MEIO AMB.E REC.NAT.RENOVAVEIS</v>
      </c>
      <c r="C23" s="23" t="str">
        <f>CONCATENATE('Access-Nov'!C23,".",'Access-Nov'!D23)</f>
        <v>28.846</v>
      </c>
      <c r="D23" s="23" t="str">
        <f>CONCATENATE('Access-Nov'!E23,".",'Access-Nov'!G23)</f>
        <v>0901.0005</v>
      </c>
      <c r="E23" s="27" t="str">
        <f>'Access-Nov'!F23</f>
        <v>OPERACOES ESPECIAIS: CUMPRIMENTO DE SENTENCAS JUDICIAIS</v>
      </c>
      <c r="F23" s="27" t="str">
        <f>'Access-Nov'!H23</f>
        <v>SENTENCAS JUDICIAIS TRANSITADAS EM JULGADO (PRECATORIOS)</v>
      </c>
      <c r="G23" s="23" t="str">
        <f>'Access-Nov'!I23</f>
        <v>1</v>
      </c>
      <c r="H23" s="23" t="str">
        <f>'Access-Nov'!J23</f>
        <v>0100</v>
      </c>
      <c r="I23" s="27" t="str">
        <f>'Access-Nov'!K23</f>
        <v>RECURSOS ORDINARIOS</v>
      </c>
      <c r="J23" s="23" t="str">
        <f>'Access-Nov'!L23</f>
        <v>1</v>
      </c>
      <c r="K23" s="26"/>
      <c r="L23" s="26"/>
      <c r="M23" s="26"/>
      <c r="N23" s="24">
        <f t="shared" si="0"/>
        <v>0</v>
      </c>
      <c r="O23" s="26"/>
      <c r="P23" s="26">
        <f>IF('Access-Nov'!N23=0,'Access-Nov'!M23,0)</f>
        <v>0</v>
      </c>
      <c r="Q23" s="26">
        <f>IF('Access-Nov'!N23&gt;0,'Access-Nov'!N23,0)</f>
        <v>206121</v>
      </c>
      <c r="R23" s="26">
        <f t="shared" si="1"/>
        <v>206121</v>
      </c>
      <c r="S23" s="26">
        <f>'Access-Nov'!O23</f>
        <v>206120.85</v>
      </c>
      <c r="T23" s="41">
        <f t="shared" si="2"/>
        <v>0.99999927227211205</v>
      </c>
      <c r="U23" s="26">
        <f>'Access-Nov'!P23</f>
        <v>206120.85</v>
      </c>
      <c r="V23" s="41">
        <f t="shared" si="3"/>
        <v>0.99999927227211205</v>
      </c>
      <c r="W23" s="26">
        <f>'Access-Nov'!Q23</f>
        <v>206120.85</v>
      </c>
      <c r="X23" s="41">
        <f t="shared" si="4"/>
        <v>0.99999927227211205</v>
      </c>
    </row>
    <row r="24" spans="1:24" ht="28.5" customHeight="1">
      <c r="A24" s="31" t="str">
        <f>'Access-Nov'!A24</f>
        <v>55201</v>
      </c>
      <c r="B24" s="27" t="str">
        <f>'Access-Nov'!B24</f>
        <v>INSTITUTO NACIONAL DO SEGURO SOCIAL - INSS</v>
      </c>
      <c r="C24" s="23" t="str">
        <f>CONCATENATE('Access-Nov'!C24,".",'Access-Nov'!D24)</f>
        <v>28.846</v>
      </c>
      <c r="D24" s="23" t="str">
        <f>CONCATENATE('Access-Nov'!E24,".",'Access-Nov'!G24)</f>
        <v>0901.0005</v>
      </c>
      <c r="E24" s="27" t="str">
        <f>'Access-Nov'!F24</f>
        <v>OPERACOES ESPECIAIS: CUMPRIMENTO DE SENTENCAS JUDICIAIS</v>
      </c>
      <c r="F24" s="27" t="str">
        <f>'Access-Nov'!H24</f>
        <v>SENTENCAS JUDICIAIS TRANSITADAS EM JULGADO (PRECATORIOS)</v>
      </c>
      <c r="G24" s="23" t="str">
        <f>'Access-Nov'!I24</f>
        <v>2</v>
      </c>
      <c r="H24" s="23" t="str">
        <f>'Access-Nov'!J24</f>
        <v>0100</v>
      </c>
      <c r="I24" s="27" t="str">
        <f>'Access-Nov'!K24</f>
        <v>RECURSOS ORDINARIOS</v>
      </c>
      <c r="J24" s="23" t="str">
        <f>'Access-Nov'!L24</f>
        <v>3</v>
      </c>
      <c r="K24" s="24"/>
      <c r="L24" s="24"/>
      <c r="M24" s="24"/>
      <c r="N24" s="24">
        <f t="shared" si="0"/>
        <v>0</v>
      </c>
      <c r="O24" s="24"/>
      <c r="P24" s="26">
        <f>IF('Access-Nov'!N24=0,'Access-Nov'!M24,0)</f>
        <v>0</v>
      </c>
      <c r="Q24" s="26">
        <f>IF('Access-Nov'!N24&gt;0,'Access-Nov'!N24,0)</f>
        <v>34520999</v>
      </c>
      <c r="R24" s="26">
        <f t="shared" si="1"/>
        <v>34520999</v>
      </c>
      <c r="S24" s="26">
        <f>'Access-Nov'!O24</f>
        <v>34520998.340000004</v>
      </c>
      <c r="T24" s="41">
        <f t="shared" si="2"/>
        <v>0.99999998088120234</v>
      </c>
      <c r="U24" s="26">
        <f>'Access-Nov'!P24</f>
        <v>34520998.340000004</v>
      </c>
      <c r="V24" s="41">
        <f t="shared" si="3"/>
        <v>0.99999998088120234</v>
      </c>
      <c r="W24" s="26">
        <f>'Access-Nov'!Q24</f>
        <v>34520998.340000004</v>
      </c>
      <c r="X24" s="41">
        <f t="shared" si="4"/>
        <v>0.99999998088120234</v>
      </c>
    </row>
    <row r="25" spans="1:24" ht="28.5" customHeight="1">
      <c r="A25" s="31" t="str">
        <f>'Access-Nov'!A25</f>
        <v>55201</v>
      </c>
      <c r="B25" s="27" t="str">
        <f>'Access-Nov'!B25</f>
        <v>INSTITUTO NACIONAL DO SEGURO SOCIAL - INSS</v>
      </c>
      <c r="C25" s="23" t="str">
        <f>CONCATENATE('Access-Nov'!C25,".",'Access-Nov'!D25)</f>
        <v>28.846</v>
      </c>
      <c r="D25" s="23" t="str">
        <f>CONCATENATE('Access-Nov'!E25,".",'Access-Nov'!G25)</f>
        <v>0901.0005</v>
      </c>
      <c r="E25" s="27" t="str">
        <f>'Access-Nov'!F25</f>
        <v>OPERACOES ESPECIAIS: CUMPRIMENTO DE SENTENCAS JUDICIAIS</v>
      </c>
      <c r="F25" s="27" t="str">
        <f>'Access-Nov'!H25</f>
        <v>SENTENCAS JUDICIAIS TRANSITADAS EM JULGADO (PRECATORIOS)</v>
      </c>
      <c r="G25" s="23" t="str">
        <f>'Access-Nov'!I25</f>
        <v>2</v>
      </c>
      <c r="H25" s="23" t="str">
        <f>'Access-Nov'!J25</f>
        <v>0100</v>
      </c>
      <c r="I25" s="27" t="str">
        <f>'Access-Nov'!K25</f>
        <v>RECURSOS ORDINARIOS</v>
      </c>
      <c r="J25" s="23" t="str">
        <f>'Access-Nov'!L25</f>
        <v>1</v>
      </c>
      <c r="K25" s="24"/>
      <c r="L25" s="24"/>
      <c r="M25" s="24"/>
      <c r="N25" s="24">
        <f t="shared" si="0"/>
        <v>0</v>
      </c>
      <c r="O25" s="24"/>
      <c r="P25" s="26">
        <f>IF('Access-Nov'!N25=0,'Access-Nov'!M25,0)</f>
        <v>0</v>
      </c>
      <c r="Q25" s="26">
        <f>IF('Access-Nov'!N25&gt;0,'Access-Nov'!N25,0)</f>
        <v>7278766</v>
      </c>
      <c r="R25" s="26">
        <f t="shared" si="1"/>
        <v>7278766</v>
      </c>
      <c r="S25" s="26">
        <f>'Access-Nov'!O25</f>
        <v>7145564.4800000004</v>
      </c>
      <c r="T25" s="41">
        <f t="shared" si="2"/>
        <v>0.98169998595915853</v>
      </c>
      <c r="U25" s="26">
        <f>'Access-Nov'!P25</f>
        <v>7145564.4800000004</v>
      </c>
      <c r="V25" s="41">
        <f t="shared" si="3"/>
        <v>0.98169998595915853</v>
      </c>
      <c r="W25" s="26">
        <f>'Access-Nov'!Q25</f>
        <v>7145564.4800000004</v>
      </c>
      <c r="X25" s="41">
        <f t="shared" si="4"/>
        <v>0.98169998595915853</v>
      </c>
    </row>
    <row r="26" spans="1:24" ht="28.5" customHeight="1">
      <c r="A26" s="31" t="str">
        <f>'Access-Nov'!A26</f>
        <v>55901</v>
      </c>
      <c r="B26" s="27" t="str">
        <f>'Access-Nov'!B26</f>
        <v>FUNDO NACIONAL DE ASSISTENCIA SOCIAL</v>
      </c>
      <c r="C26" s="23" t="str">
        <f>CONCATENATE('Access-Nov'!C26,".",'Access-Nov'!D26)</f>
        <v>28.846</v>
      </c>
      <c r="D26" s="23" t="str">
        <f>CONCATENATE('Access-Nov'!E26,".",'Access-Nov'!G26)</f>
        <v>0901.0005</v>
      </c>
      <c r="E26" s="27" t="str">
        <f>'Access-Nov'!F26</f>
        <v>OPERACOES ESPECIAIS: CUMPRIMENTO DE SENTENCAS JUDICIAIS</v>
      </c>
      <c r="F26" s="27" t="str">
        <f>'Access-Nov'!H26</f>
        <v>SENTENCAS JUDICIAIS TRANSITADAS EM JULGADO (PRECATORIOS)</v>
      </c>
      <c r="G26" s="23" t="str">
        <f>'Access-Nov'!I26</f>
        <v>2</v>
      </c>
      <c r="H26" s="23" t="str">
        <f>'Access-Nov'!J26</f>
        <v>0100</v>
      </c>
      <c r="I26" s="27" t="str">
        <f>'Access-Nov'!K26</f>
        <v>RECURSOS ORDINARIOS</v>
      </c>
      <c r="J26" s="23" t="str">
        <f>'Access-Nov'!L26</f>
        <v>3</v>
      </c>
      <c r="K26" s="24"/>
      <c r="L26" s="24"/>
      <c r="M26" s="24"/>
      <c r="N26" s="24">
        <f t="shared" si="0"/>
        <v>0</v>
      </c>
      <c r="O26" s="24"/>
      <c r="P26" s="26">
        <f>IF('Access-Nov'!N26=0,'Access-Nov'!M26,0)</f>
        <v>0</v>
      </c>
      <c r="Q26" s="26">
        <f>IF('Access-Nov'!N26&gt;0,'Access-Nov'!N26,0)</f>
        <v>79172473</v>
      </c>
      <c r="R26" s="26">
        <f t="shared" si="1"/>
        <v>79172473</v>
      </c>
      <c r="S26" s="26">
        <f>'Access-Nov'!O26</f>
        <v>79154555.900000006</v>
      </c>
      <c r="T26" s="41">
        <f t="shared" si="2"/>
        <v>0.99977369533474103</v>
      </c>
      <c r="U26" s="26">
        <f>'Access-Nov'!P26</f>
        <v>79154555.900000006</v>
      </c>
      <c r="V26" s="41">
        <f t="shared" si="3"/>
        <v>0.99977369533474103</v>
      </c>
      <c r="W26" s="26">
        <f>'Access-Nov'!Q26</f>
        <v>79154555.900000006</v>
      </c>
      <c r="X26" s="41">
        <f t="shared" si="4"/>
        <v>0.99977369533474103</v>
      </c>
    </row>
    <row r="27" spans="1:24" ht="28.5" customHeight="1">
      <c r="A27" s="31" t="str">
        <f>'Access-Nov'!A27</f>
        <v>55901</v>
      </c>
      <c r="B27" s="27" t="str">
        <f>'Access-Nov'!B27</f>
        <v>FUNDO NACIONAL DE ASSISTENCIA SOCIAL</v>
      </c>
      <c r="C27" s="23" t="str">
        <f>CONCATENATE('Access-Nov'!C27,".",'Access-Nov'!D27)</f>
        <v>28.846</v>
      </c>
      <c r="D27" s="23" t="str">
        <f>CONCATENATE('Access-Nov'!E27,".",'Access-Nov'!G27)</f>
        <v>0901.0625</v>
      </c>
      <c r="E27" s="27" t="str">
        <f>'Access-Nov'!F27</f>
        <v>OPERACOES ESPECIAIS: CUMPRIMENTO DE SENTENCAS JUDICIAIS</v>
      </c>
      <c r="F27" s="27" t="str">
        <f>'Access-Nov'!H27</f>
        <v>SENTENCAS JUDICIAIS TRANSITADAS EM JULGADO DE PEQUENO VALOR</v>
      </c>
      <c r="G27" s="23" t="str">
        <f>'Access-Nov'!I27</f>
        <v>2</v>
      </c>
      <c r="H27" s="23" t="str">
        <f>'Access-Nov'!J27</f>
        <v>0100</v>
      </c>
      <c r="I27" s="27" t="str">
        <f>'Access-Nov'!K27</f>
        <v>RECURSOS ORDINARIOS</v>
      </c>
      <c r="J27" s="23" t="str">
        <f>'Access-Nov'!L27</f>
        <v>3</v>
      </c>
      <c r="K27" s="24"/>
      <c r="L27" s="24"/>
      <c r="M27" s="24"/>
      <c r="N27" s="24">
        <f t="shared" si="0"/>
        <v>0</v>
      </c>
      <c r="O27" s="24"/>
      <c r="P27" s="26">
        <f>IF('Access-Nov'!N27=0,'Access-Nov'!M27,0)</f>
        <v>148097361</v>
      </c>
      <c r="Q27" s="26">
        <f>IF('Access-Nov'!N27&gt;0,'Access-Nov'!N27,0)</f>
        <v>0</v>
      </c>
      <c r="R27" s="26">
        <f t="shared" si="1"/>
        <v>148097361</v>
      </c>
      <c r="S27" s="26">
        <f>'Access-Nov'!O27</f>
        <v>147889114.19999999</v>
      </c>
      <c r="T27" s="41">
        <f t="shared" si="2"/>
        <v>0.99859385205385254</v>
      </c>
      <c r="U27" s="26">
        <f>'Access-Nov'!P27</f>
        <v>147889114.19999999</v>
      </c>
      <c r="V27" s="41">
        <f t="shared" si="3"/>
        <v>0.99859385205385254</v>
      </c>
      <c r="W27" s="26">
        <f>'Access-Nov'!Q27</f>
        <v>147889114.19999999</v>
      </c>
      <c r="X27" s="41">
        <f t="shared" si="4"/>
        <v>0.99859385205385254</v>
      </c>
    </row>
    <row r="28" spans="1:24" ht="28.5" customHeight="1">
      <c r="A28" s="31" t="str">
        <f>'Access-Nov'!A28</f>
        <v>55902</v>
      </c>
      <c r="B28" s="27" t="str">
        <f>'Access-Nov'!B28</f>
        <v>FUNDO DO REGIME GERAL DA PREVID.SOCIAL-FRGPS</v>
      </c>
      <c r="C28" s="23" t="str">
        <f>CONCATENATE('Access-Nov'!C28,".",'Access-Nov'!D28)</f>
        <v>28.846</v>
      </c>
      <c r="D28" s="23" t="str">
        <f>CONCATENATE('Access-Nov'!E28,".",'Access-Nov'!G28)</f>
        <v>0901.0005</v>
      </c>
      <c r="E28" s="27" t="str">
        <f>'Access-Nov'!F28</f>
        <v>OPERACOES ESPECIAIS: CUMPRIMENTO DE SENTENCAS JUDICIAIS</v>
      </c>
      <c r="F28" s="27" t="str">
        <f>'Access-Nov'!H28</f>
        <v>SENTENCAS JUDICIAIS TRANSITADAS EM JULGADO (PRECATORIOS)</v>
      </c>
      <c r="G28" s="23" t="str">
        <f>'Access-Nov'!I28</f>
        <v>2</v>
      </c>
      <c r="H28" s="23" t="str">
        <f>'Access-Nov'!J28</f>
        <v>0100</v>
      </c>
      <c r="I28" s="27" t="str">
        <f>'Access-Nov'!K28</f>
        <v>RECURSOS ORDINARIOS</v>
      </c>
      <c r="J28" s="23" t="str">
        <f>'Access-Nov'!L28</f>
        <v>3</v>
      </c>
      <c r="K28" s="24"/>
      <c r="L28" s="24"/>
      <c r="M28" s="24"/>
      <c r="N28" s="24">
        <f t="shared" si="0"/>
        <v>0</v>
      </c>
      <c r="O28" s="24"/>
      <c r="P28" s="26">
        <f>IF('Access-Nov'!N28=0,'Access-Nov'!M28,0)</f>
        <v>0</v>
      </c>
      <c r="Q28" s="26">
        <f>IF('Access-Nov'!N28&gt;0,'Access-Nov'!N28,0)</f>
        <v>2213875588</v>
      </c>
      <c r="R28" s="26">
        <f t="shared" si="1"/>
        <v>2213875588</v>
      </c>
      <c r="S28" s="26">
        <f>'Access-Nov'!O28</f>
        <v>2212506261.5900002</v>
      </c>
      <c r="T28" s="41">
        <f t="shared" si="2"/>
        <v>0.99938147996327253</v>
      </c>
      <c r="U28" s="26">
        <f>'Access-Nov'!P28</f>
        <v>2212506261.5900002</v>
      </c>
      <c r="V28" s="41">
        <f t="shared" si="3"/>
        <v>0.99938147996327253</v>
      </c>
      <c r="W28" s="26">
        <f>'Access-Nov'!Q28</f>
        <v>2212506261.5900002</v>
      </c>
      <c r="X28" s="41">
        <f t="shared" si="4"/>
        <v>0.99938147996327253</v>
      </c>
    </row>
    <row r="29" spans="1:24" ht="28.5" customHeight="1">
      <c r="A29" s="31" t="str">
        <f>'Access-Nov'!A29</f>
        <v>55902</v>
      </c>
      <c r="B29" s="27" t="str">
        <f>'Access-Nov'!B29</f>
        <v>FUNDO DO REGIME GERAL DA PREVID.SOCIAL-FRGPS</v>
      </c>
      <c r="C29" s="23" t="str">
        <f>CONCATENATE('Access-Nov'!C29,".",'Access-Nov'!D29)</f>
        <v>28.846</v>
      </c>
      <c r="D29" s="23" t="str">
        <f>CONCATENATE('Access-Nov'!E29,".",'Access-Nov'!G29)</f>
        <v>0901.0625</v>
      </c>
      <c r="E29" s="27" t="str">
        <f>'Access-Nov'!F29</f>
        <v>OPERACOES ESPECIAIS: CUMPRIMENTO DE SENTENCAS JUDICIAIS</v>
      </c>
      <c r="F29" s="27" t="str">
        <f>'Access-Nov'!H29</f>
        <v>SENTENCAS JUDICIAIS TRANSITADAS EM JULGADO DE PEQUENO VALOR</v>
      </c>
      <c r="G29" s="23" t="str">
        <f>'Access-Nov'!I29</f>
        <v>2</v>
      </c>
      <c r="H29" s="23" t="str">
        <f>'Access-Nov'!J29</f>
        <v>0100</v>
      </c>
      <c r="I29" s="27" t="str">
        <f>'Access-Nov'!K29</f>
        <v>RECURSOS ORDINARIOS</v>
      </c>
      <c r="J29" s="23" t="str">
        <f>'Access-Nov'!L29</f>
        <v>3</v>
      </c>
      <c r="K29" s="24"/>
      <c r="L29" s="24"/>
      <c r="M29" s="24"/>
      <c r="N29" s="24">
        <f t="shared" si="0"/>
        <v>0</v>
      </c>
      <c r="O29" s="24"/>
      <c r="P29" s="26">
        <f>IF('Access-Nov'!N29=0,'Access-Nov'!M29,0)</f>
        <v>1342970662</v>
      </c>
      <c r="Q29" s="26">
        <f>IF('Access-Nov'!N29&gt;0,'Access-Nov'!N29,0)</f>
        <v>0</v>
      </c>
      <c r="R29" s="26">
        <f t="shared" si="1"/>
        <v>1342970662</v>
      </c>
      <c r="S29" s="26">
        <f>'Access-Nov'!O29</f>
        <v>1340265529.5699999</v>
      </c>
      <c r="T29" s="41">
        <f t="shared" si="2"/>
        <v>0.99798570995886726</v>
      </c>
      <c r="U29" s="26">
        <f>'Access-Nov'!P29</f>
        <v>1340265529.5699999</v>
      </c>
      <c r="V29" s="41">
        <f t="shared" si="3"/>
        <v>0.99798570995886726</v>
      </c>
      <c r="W29" s="26">
        <f>'Access-Nov'!Q29</f>
        <v>1340265529.5699999</v>
      </c>
      <c r="X29" s="41">
        <f t="shared" si="4"/>
        <v>0.99798570995886726</v>
      </c>
    </row>
    <row r="30" spans="1:24" ht="28.5" customHeight="1">
      <c r="A30" s="31" t="str">
        <f>'Access-Nov'!A30</f>
        <v>71103</v>
      </c>
      <c r="B30" s="27" t="str">
        <f>'Access-Nov'!B30</f>
        <v>ENCARGOS FINANC.DA UNIAO-SENTENCAS JUDICIAIS</v>
      </c>
      <c r="C30" s="23" t="str">
        <f>CONCATENATE('Access-Nov'!C30,".",'Access-Nov'!D30)</f>
        <v>28.846</v>
      </c>
      <c r="D30" s="23" t="str">
        <f>CONCATENATE('Access-Nov'!E30,".",'Access-Nov'!G30)</f>
        <v>0901.0005</v>
      </c>
      <c r="E30" s="27" t="str">
        <f>'Access-Nov'!F30</f>
        <v>OPERACOES ESPECIAIS: CUMPRIMENTO DE SENTENCAS JUDICIAIS</v>
      </c>
      <c r="F30" s="27" t="str">
        <f>'Access-Nov'!H30</f>
        <v>SENTENCAS JUDICIAIS TRANSITADAS EM JULGADO (PRECATORIOS)</v>
      </c>
      <c r="G30" s="23" t="str">
        <f>'Access-Nov'!I30</f>
        <v>1</v>
      </c>
      <c r="H30" s="23" t="str">
        <f>'Access-Nov'!J30</f>
        <v>0100</v>
      </c>
      <c r="I30" s="27" t="str">
        <f>'Access-Nov'!K30</f>
        <v>RECURSOS ORDINARIOS</v>
      </c>
      <c r="J30" s="23" t="str">
        <f>'Access-Nov'!L30</f>
        <v>5</v>
      </c>
      <c r="K30" s="24"/>
      <c r="L30" s="24"/>
      <c r="M30" s="24"/>
      <c r="N30" s="24">
        <f t="shared" si="0"/>
        <v>0</v>
      </c>
      <c r="O30" s="24"/>
      <c r="P30" s="26">
        <f>IF('Access-Nov'!N30=0,'Access-Nov'!M30,0)</f>
        <v>0</v>
      </c>
      <c r="Q30" s="26">
        <f>IF('Access-Nov'!M30&gt;0,'Access-Nov'!M30,0)</f>
        <v>19436718.859999999</v>
      </c>
      <c r="R30" s="26">
        <f t="shared" si="1"/>
        <v>19436718.859999999</v>
      </c>
      <c r="S30" s="26">
        <f>'Access-Nov'!O30</f>
        <v>19436718.859999999</v>
      </c>
      <c r="T30" s="41">
        <f t="shared" si="2"/>
        <v>1</v>
      </c>
      <c r="U30" s="26">
        <f>'Access-Nov'!P30</f>
        <v>19436718.859999999</v>
      </c>
      <c r="V30" s="41">
        <f t="shared" si="3"/>
        <v>1</v>
      </c>
      <c r="W30" s="26">
        <f>'Access-Nov'!Q30</f>
        <v>19436718.859999999</v>
      </c>
      <c r="X30" s="41">
        <f t="shared" si="4"/>
        <v>1</v>
      </c>
    </row>
    <row r="31" spans="1:24" ht="28.5" customHeight="1">
      <c r="A31" s="31" t="str">
        <f>'Access-Nov'!A31</f>
        <v>71103</v>
      </c>
      <c r="B31" s="27" t="str">
        <f>'Access-Nov'!B31</f>
        <v>ENCARGOS FINANC.DA UNIAO-SENTENCAS JUDICIAIS</v>
      </c>
      <c r="C31" s="23" t="str">
        <f>CONCATENATE('Access-Nov'!C31,".",'Access-Nov'!D31)</f>
        <v>28.846</v>
      </c>
      <c r="D31" s="23" t="str">
        <f>CONCATENATE('Access-Nov'!E31,".",'Access-Nov'!G31)</f>
        <v>0901.0005</v>
      </c>
      <c r="E31" s="27" t="str">
        <f>'Access-Nov'!F31</f>
        <v>OPERACOES ESPECIAIS: CUMPRIMENTO DE SENTENCAS JUDICIAIS</v>
      </c>
      <c r="F31" s="27" t="str">
        <f>'Access-Nov'!H31</f>
        <v>SENTENCAS JUDICIAIS TRANSITADAS EM JULGADO (PRECATORIOS)</v>
      </c>
      <c r="G31" s="23" t="str">
        <f>'Access-Nov'!I31</f>
        <v>1</v>
      </c>
      <c r="H31" s="23" t="str">
        <f>'Access-Nov'!J31</f>
        <v>0100</v>
      </c>
      <c r="I31" s="27" t="str">
        <f>'Access-Nov'!K31</f>
        <v>RECURSOS ORDINARIOS</v>
      </c>
      <c r="J31" s="23" t="str">
        <f>'Access-Nov'!L31</f>
        <v>1</v>
      </c>
      <c r="K31" s="24"/>
      <c r="L31" s="24"/>
      <c r="M31" s="24"/>
      <c r="N31" s="24">
        <f t="shared" si="0"/>
        <v>0</v>
      </c>
      <c r="O31" s="24"/>
      <c r="P31" s="26">
        <f>IF('Access-Nov'!N31=0,'Access-Nov'!M31,0)</f>
        <v>0</v>
      </c>
      <c r="Q31" s="26">
        <f>IF('Access-Nov'!N31&gt;0,'Access-Nov'!N31,0)</f>
        <v>68503037</v>
      </c>
      <c r="R31" s="26">
        <f t="shared" si="1"/>
        <v>68503037</v>
      </c>
      <c r="S31" s="26">
        <f>'Access-Nov'!O31</f>
        <v>68503036.599999994</v>
      </c>
      <c r="T31" s="41">
        <f t="shared" si="2"/>
        <v>0.99999999416084273</v>
      </c>
      <c r="U31" s="26">
        <f>'Access-Nov'!P31</f>
        <v>68503036.599999994</v>
      </c>
      <c r="V31" s="41">
        <f t="shared" si="3"/>
        <v>0.99999999416084273</v>
      </c>
      <c r="W31" s="26">
        <f>'Access-Nov'!Q31</f>
        <v>68503036.599999994</v>
      </c>
      <c r="X31" s="41">
        <f t="shared" si="4"/>
        <v>0.99999999416084273</v>
      </c>
    </row>
    <row r="32" spans="1:24" ht="28.5" customHeight="1">
      <c r="A32" s="31" t="str">
        <f>'Access-Nov'!A32</f>
        <v>71103</v>
      </c>
      <c r="B32" s="27" t="str">
        <f>'Access-Nov'!B32</f>
        <v>ENCARGOS FINANC.DA UNIAO-SENTENCAS JUDICIAIS</v>
      </c>
      <c r="C32" s="23" t="str">
        <f>CONCATENATE('Access-Nov'!C32,".",'Access-Nov'!D32)</f>
        <v>28.846</v>
      </c>
      <c r="D32" s="23" t="str">
        <f>CONCATENATE('Access-Nov'!E32,".",'Access-Nov'!G32)</f>
        <v>0901.0005</v>
      </c>
      <c r="E32" s="27" t="str">
        <f>'Access-Nov'!F32</f>
        <v>OPERACOES ESPECIAIS: CUMPRIMENTO DE SENTENCAS JUDICIAIS</v>
      </c>
      <c r="F32" s="27" t="str">
        <f>'Access-Nov'!H32</f>
        <v>SENTENCAS JUDICIAIS TRANSITADAS EM JULGADO (PRECATORIOS)</v>
      </c>
      <c r="G32" s="23" t="str">
        <f>'Access-Nov'!I32</f>
        <v>1</v>
      </c>
      <c r="H32" s="23" t="str">
        <f>'Access-Nov'!J32</f>
        <v>0144</v>
      </c>
      <c r="I32" s="27" t="str">
        <f>'Access-Nov'!K32</f>
        <v>TITULOS DE RESPONSABILID.DO TESOURO NACIONAL</v>
      </c>
      <c r="J32" s="23" t="str">
        <f>'Access-Nov'!L32</f>
        <v>3</v>
      </c>
      <c r="K32" s="24"/>
      <c r="L32" s="24"/>
      <c r="M32" s="24"/>
      <c r="N32" s="24">
        <f t="shared" si="0"/>
        <v>0</v>
      </c>
      <c r="O32" s="24"/>
      <c r="P32" s="26">
        <f>IF('Access-Nov'!N32=0,'Access-Nov'!M32,0)</f>
        <v>0</v>
      </c>
      <c r="Q32" s="26">
        <f>IF('Access-Nov'!N32&gt;0,'Access-Nov'!N32,0)</f>
        <v>788733385</v>
      </c>
      <c r="R32" s="26">
        <f t="shared" si="1"/>
        <v>788733385</v>
      </c>
      <c r="S32" s="26">
        <f>'Access-Nov'!O32</f>
        <v>788687344.69000006</v>
      </c>
      <c r="T32" s="41">
        <f t="shared" si="2"/>
        <v>0.999941627537422</v>
      </c>
      <c r="U32" s="26">
        <f>'Access-Nov'!P32</f>
        <v>788687344.69000006</v>
      </c>
      <c r="V32" s="41">
        <f t="shared" si="3"/>
        <v>0.999941627537422</v>
      </c>
      <c r="W32" s="26">
        <f>'Access-Nov'!Q32</f>
        <v>788687344.69000006</v>
      </c>
      <c r="X32" s="41">
        <f t="shared" si="4"/>
        <v>0.999941627537422</v>
      </c>
    </row>
    <row r="33" spans="1:24" ht="28.5" customHeight="1">
      <c r="A33" s="31" t="str">
        <f>'Access-Nov'!A33</f>
        <v>71103</v>
      </c>
      <c r="B33" s="27" t="str">
        <f>'Access-Nov'!B33</f>
        <v>ENCARGOS FINANC.DA UNIAO-SENTENCAS JUDICIAIS</v>
      </c>
      <c r="C33" s="23" t="str">
        <f>CONCATENATE('Access-Nov'!C33,".",'Access-Nov'!D33)</f>
        <v>28.846</v>
      </c>
      <c r="D33" s="23" t="str">
        <f>CONCATENATE('Access-Nov'!E33,".",'Access-Nov'!G33)</f>
        <v>0901.00G5</v>
      </c>
      <c r="E33" s="27" t="str">
        <f>'Access-Nov'!F33</f>
        <v>OPERACOES ESPECIAIS: CUMPRIMENTO DE SENTENCAS JUDICIAIS</v>
      </c>
      <c r="F33" s="27" t="str">
        <f>'Access-Nov'!H33</f>
        <v>CONTRIBUICAO DA UNIAO, DE SUAS AUTARQUIAS E FUNDACOES PARA O</v>
      </c>
      <c r="G33" s="23" t="str">
        <f>'Access-Nov'!I33</f>
        <v>1</v>
      </c>
      <c r="H33" s="23" t="str">
        <f>'Access-Nov'!J33</f>
        <v>0100</v>
      </c>
      <c r="I33" s="27" t="str">
        <f>'Access-Nov'!K33</f>
        <v>RECURSOS ORDINARIOS</v>
      </c>
      <c r="J33" s="23" t="str">
        <f>'Access-Nov'!L33</f>
        <v>1</v>
      </c>
      <c r="K33" s="24"/>
      <c r="L33" s="24"/>
      <c r="M33" s="24"/>
      <c r="N33" s="24">
        <f t="shared" si="0"/>
        <v>0</v>
      </c>
      <c r="O33" s="24"/>
      <c r="P33" s="26">
        <f>IF('Access-Nov'!N33=0,'Access-Nov'!M33,0)</f>
        <v>7145858</v>
      </c>
      <c r="Q33" s="26">
        <f>IF('Access-Nov'!N33&gt;0,'Access-Nov'!N33,0)</f>
        <v>0</v>
      </c>
      <c r="R33" s="26">
        <f t="shared" si="1"/>
        <v>7145858</v>
      </c>
      <c r="S33" s="26">
        <f>'Access-Nov'!O33</f>
        <v>7145850.1699999999</v>
      </c>
      <c r="T33" s="41">
        <f t="shared" si="2"/>
        <v>0.9999989042603421</v>
      </c>
      <c r="U33" s="26">
        <f>'Access-Nov'!P33</f>
        <v>7145848.0700000003</v>
      </c>
      <c r="V33" s="41">
        <f t="shared" si="3"/>
        <v>0.99999861038380555</v>
      </c>
      <c r="W33" s="26">
        <f>'Access-Nov'!Q33</f>
        <v>7145848.0700000003</v>
      </c>
      <c r="X33" s="41">
        <f t="shared" si="4"/>
        <v>0.99999861038380555</v>
      </c>
    </row>
    <row r="34" spans="1:24" ht="28.5" customHeight="1">
      <c r="A34" s="31" t="str">
        <f>'Access-Nov'!A34</f>
        <v>71103</v>
      </c>
      <c r="B34" s="27" t="str">
        <f>'Access-Nov'!B34</f>
        <v>ENCARGOS FINANC.DA UNIAO-SENTENCAS JUDICIAIS</v>
      </c>
      <c r="C34" s="23" t="str">
        <f>CONCATENATE('Access-Nov'!C34,".",'Access-Nov'!D34)</f>
        <v>28.846</v>
      </c>
      <c r="D34" s="23" t="str">
        <f>CONCATENATE('Access-Nov'!E34,".",'Access-Nov'!G34)</f>
        <v>0901.0625</v>
      </c>
      <c r="E34" s="27" t="str">
        <f>'Access-Nov'!F34</f>
        <v>OPERACOES ESPECIAIS: CUMPRIMENTO DE SENTENCAS JUDICIAIS</v>
      </c>
      <c r="F34" s="27" t="str">
        <f>'Access-Nov'!H34</f>
        <v>SENTENCAS JUDICIAIS TRANSITADAS EM JULGADO DE PEQUENO VALOR</v>
      </c>
      <c r="G34" s="23" t="str">
        <f>'Access-Nov'!I34</f>
        <v>1</v>
      </c>
      <c r="H34" s="23" t="str">
        <f>'Access-Nov'!J34</f>
        <v>0100</v>
      </c>
      <c r="I34" s="27" t="str">
        <f>'Access-Nov'!K34</f>
        <v>RECURSOS ORDINARIOS</v>
      </c>
      <c r="J34" s="23" t="str">
        <f>'Access-Nov'!L34</f>
        <v>5</v>
      </c>
      <c r="K34" s="24"/>
      <c r="L34" s="24"/>
      <c r="M34" s="24"/>
      <c r="N34" s="24">
        <f>K34+L34-M34</f>
        <v>0</v>
      </c>
      <c r="O34" s="24"/>
      <c r="P34" s="26">
        <f>IF('Access-Nov'!N34=0,'Access-Nov'!M34,0)</f>
        <v>270364</v>
      </c>
      <c r="Q34" s="26">
        <f>IF('Access-Nov'!N34&gt;0,'Access-Nov'!N34,0)</f>
        <v>0</v>
      </c>
      <c r="R34" s="26">
        <f>N34-O34+P34+Q34</f>
        <v>270364</v>
      </c>
      <c r="S34" s="26">
        <f>'Access-Nov'!O34</f>
        <v>270362.11</v>
      </c>
      <c r="T34" s="41">
        <f>IF(R34&gt;0,S34/R34,0)</f>
        <v>0.99999300942433156</v>
      </c>
      <c r="U34" s="26">
        <f>'Access-Nov'!P34</f>
        <v>270362.11</v>
      </c>
      <c r="V34" s="41">
        <f>IF(R34&gt;0,U34/R34,0)</f>
        <v>0.99999300942433156</v>
      </c>
      <c r="W34" s="26">
        <f>'Access-Nov'!Q34</f>
        <v>270362.11</v>
      </c>
      <c r="X34" s="41">
        <f>IF(R34&gt;0,W34/R34,0)</f>
        <v>0.99999300942433156</v>
      </c>
    </row>
    <row r="35" spans="1:24" ht="28.5" customHeight="1">
      <c r="A35" s="31" t="str">
        <f>'Access-Nov'!A35</f>
        <v>71103</v>
      </c>
      <c r="B35" s="27" t="str">
        <f>'Access-Nov'!B35</f>
        <v>ENCARGOS FINANC.DA UNIAO-SENTENCAS JUDICIAIS</v>
      </c>
      <c r="C35" s="23" t="str">
        <f>CONCATENATE('Access-Nov'!C35,".",'Access-Nov'!D35)</f>
        <v>28.846</v>
      </c>
      <c r="D35" s="23" t="str">
        <f>CONCATENATE('Access-Nov'!E35,".",'Access-Nov'!G35)</f>
        <v>0901.0625</v>
      </c>
      <c r="E35" s="27" t="str">
        <f>'Access-Nov'!F35</f>
        <v>OPERACOES ESPECIAIS: CUMPRIMENTO DE SENTENCAS JUDICIAIS</v>
      </c>
      <c r="F35" s="27" t="str">
        <f>'Access-Nov'!H35</f>
        <v>SENTENCAS JUDICIAIS TRANSITADAS EM JULGADO DE PEQUENO VALOR</v>
      </c>
      <c r="G35" s="23" t="str">
        <f>'Access-Nov'!I35</f>
        <v>1</v>
      </c>
      <c r="H35" s="23" t="str">
        <f>'Access-Nov'!J35</f>
        <v>0100</v>
      </c>
      <c r="I35" s="27" t="str">
        <f>'Access-Nov'!K35</f>
        <v>RECURSOS ORDINARIOS</v>
      </c>
      <c r="J35" s="23" t="str">
        <f>'Access-Nov'!L35</f>
        <v>3</v>
      </c>
      <c r="K35" s="24"/>
      <c r="L35" s="24"/>
      <c r="M35" s="24"/>
      <c r="N35" s="24">
        <f>K35+L35-M35</f>
        <v>0</v>
      </c>
      <c r="O35" s="24"/>
      <c r="P35" s="26">
        <f>IF('Access-Nov'!N35=0,'Access-Nov'!M35,0)</f>
        <v>300712369</v>
      </c>
      <c r="Q35" s="26">
        <f>IF('Access-Nov'!N35&gt;0,'Access-Nov'!N35,0)</f>
        <v>0</v>
      </c>
      <c r="R35" s="26">
        <f>N35-O35+P35+Q35</f>
        <v>300712369</v>
      </c>
      <c r="S35" s="26">
        <f>'Access-Nov'!O35</f>
        <v>300512420.30000001</v>
      </c>
      <c r="T35" s="41">
        <f>IF(R35&gt;0,S35/R35,0)</f>
        <v>0.99933508322033804</v>
      </c>
      <c r="U35" s="26">
        <f>'Access-Nov'!P35</f>
        <v>300512420.30000001</v>
      </c>
      <c r="V35" s="41">
        <f>IF(R35&gt;0,U35/R35,0)</f>
        <v>0.99933508322033804</v>
      </c>
      <c r="W35" s="26">
        <f>'Access-Nov'!Q35</f>
        <v>300512420.30000001</v>
      </c>
      <c r="X35" s="41">
        <f>IF(R35&gt;0,W35/R35,0)</f>
        <v>0.99933508322033804</v>
      </c>
    </row>
    <row r="36" spans="1:24" ht="28.5" customHeight="1" thickBot="1">
      <c r="A36" s="31" t="str">
        <f>'Access-Nov'!A36</f>
        <v>71103</v>
      </c>
      <c r="B36" s="27" t="str">
        <f>'Access-Nov'!B36</f>
        <v>ENCARGOS FINANC.DA UNIAO-SENTENCAS JUDICIAIS</v>
      </c>
      <c r="C36" s="23" t="str">
        <f>CONCATENATE('Access-Nov'!C36,".",'Access-Nov'!D36)</f>
        <v>28.846</v>
      </c>
      <c r="D36" s="23" t="str">
        <f>CONCATENATE('Access-Nov'!E36,".",'Access-Nov'!G36)</f>
        <v>0901.0625</v>
      </c>
      <c r="E36" s="27" t="str">
        <f>'Access-Nov'!F36</f>
        <v>OPERACOES ESPECIAIS: CUMPRIMENTO DE SENTENCAS JUDICIAIS</v>
      </c>
      <c r="F36" s="27" t="str">
        <f>'Access-Nov'!H36</f>
        <v>SENTENCAS JUDICIAIS TRANSITADAS EM JULGADO DE PEQUENO VALOR</v>
      </c>
      <c r="G36" s="23" t="str">
        <f>'Access-Nov'!I36</f>
        <v>1</v>
      </c>
      <c r="H36" s="23" t="str">
        <f>'Access-Nov'!J36</f>
        <v>0100</v>
      </c>
      <c r="I36" s="27" t="str">
        <f>'Access-Nov'!K36</f>
        <v>RECURSOS ORDINARIOS</v>
      </c>
      <c r="J36" s="23" t="str">
        <f>'Access-Nov'!L36</f>
        <v>1</v>
      </c>
      <c r="K36" s="24"/>
      <c r="L36" s="24"/>
      <c r="M36" s="24"/>
      <c r="N36" s="24">
        <f>K36+L36-M36</f>
        <v>0</v>
      </c>
      <c r="O36" s="24"/>
      <c r="P36" s="26">
        <f>IF('Access-Nov'!N36=0,'Access-Nov'!M36,0)</f>
        <v>68490351</v>
      </c>
      <c r="Q36" s="26">
        <f>IF('Access-Nov'!N36&gt;0,'Access-Nov'!N36,0)</f>
        <v>0</v>
      </c>
      <c r="R36" s="26">
        <f>N36-O36+P36+Q36</f>
        <v>68490351</v>
      </c>
      <c r="S36" s="26">
        <f>'Access-Nov'!O36</f>
        <v>68413168.579999998</v>
      </c>
      <c r="T36" s="41">
        <f>IF(R36&gt;0,S36/R36,0)</f>
        <v>0.99887309060512774</v>
      </c>
      <c r="U36" s="26">
        <f>'Access-Nov'!P36</f>
        <v>68413168.579999998</v>
      </c>
      <c r="V36" s="41">
        <f>IF(R36&gt;0,U36/R36,0)</f>
        <v>0.99887309060512774</v>
      </c>
      <c r="W36" s="26">
        <f>'Access-Nov'!Q36</f>
        <v>68413168.579999998</v>
      </c>
      <c r="X36" s="41">
        <f>IF(R36&gt;0,W36/R36,0)</f>
        <v>0.99887309060512774</v>
      </c>
    </row>
    <row r="37" spans="1:24" ht="28.5" customHeight="1" thickBot="1">
      <c r="A37" s="80" t="s">
        <v>102</v>
      </c>
      <c r="B37" s="84"/>
      <c r="C37" s="84"/>
      <c r="D37" s="84"/>
      <c r="E37" s="84"/>
      <c r="F37" s="84"/>
      <c r="G37" s="84"/>
      <c r="H37" s="84"/>
      <c r="I37" s="84"/>
      <c r="J37" s="81"/>
      <c r="K37" s="28">
        <f t="shared" ref="K37:S37" si="5">SUM(K10:K36)</f>
        <v>0</v>
      </c>
      <c r="L37" s="28">
        <f t="shared" si="5"/>
        <v>0</v>
      </c>
      <c r="M37" s="28">
        <f t="shared" si="5"/>
        <v>0</v>
      </c>
      <c r="N37" s="28">
        <f t="shared" si="5"/>
        <v>0</v>
      </c>
      <c r="O37" s="28">
        <f t="shared" si="5"/>
        <v>0</v>
      </c>
      <c r="P37" s="42">
        <f t="shared" si="5"/>
        <v>1867686965</v>
      </c>
      <c r="Q37" s="42">
        <f t="shared" si="5"/>
        <v>3308479391.8600001</v>
      </c>
      <c r="R37" s="42">
        <f t="shared" si="5"/>
        <v>5176166356.8600006</v>
      </c>
      <c r="S37" s="42">
        <f t="shared" si="5"/>
        <v>5171409344.4799995</v>
      </c>
      <c r="T37" s="43">
        <f>IF(R37&gt;0,S37/R37,0)</f>
        <v>0.9990809776865659</v>
      </c>
      <c r="U37" s="42">
        <f>SUM(U10:U36)</f>
        <v>5171409342.3799992</v>
      </c>
      <c r="V37" s="43">
        <f>IF(R37&gt;0,U37/R37,0)</f>
        <v>0.99908097728086021</v>
      </c>
      <c r="W37" s="42">
        <f>SUM(W10:W36)</f>
        <v>5171409342.3799992</v>
      </c>
      <c r="X37" s="43">
        <f>IF(R37&gt;0,W37/R37,0)</f>
        <v>0.99908097728086021</v>
      </c>
    </row>
    <row r="38" spans="1:24" ht="28.5" customHeight="1">
      <c r="A38" s="65" t="s">
        <v>103</v>
      </c>
      <c r="B38" s="3"/>
      <c r="C38" s="3"/>
      <c r="D38" s="3"/>
      <c r="E38" s="3"/>
      <c r="F38" s="3"/>
      <c r="G38" s="3"/>
      <c r="H38" s="4"/>
      <c r="I38" s="4"/>
      <c r="J38" s="4"/>
      <c r="K38" s="3"/>
      <c r="L38" s="3"/>
      <c r="M38" s="3"/>
      <c r="N38" s="3"/>
      <c r="O38" s="3"/>
      <c r="P38" s="48"/>
      <c r="Q38" s="3"/>
      <c r="R38" s="3"/>
      <c r="S38" s="3"/>
      <c r="T38" s="3"/>
      <c r="U38" s="5"/>
      <c r="V38" s="3"/>
      <c r="W38" s="5"/>
      <c r="X38" s="3"/>
    </row>
    <row r="39" spans="1:24" ht="28.5" customHeight="1">
      <c r="A39" s="65" t="s">
        <v>104</v>
      </c>
      <c r="B39" s="29"/>
      <c r="C39" s="3"/>
      <c r="D39" s="3"/>
      <c r="E39" s="3"/>
      <c r="F39" s="3"/>
      <c r="G39" s="3"/>
      <c r="H39" s="4"/>
      <c r="I39" s="4"/>
      <c r="J39" s="4"/>
      <c r="K39" s="3"/>
      <c r="L39" s="3"/>
      <c r="M39" s="3"/>
      <c r="N39" s="3"/>
      <c r="O39" s="3"/>
      <c r="P39" s="47"/>
      <c r="Q39" s="3"/>
      <c r="R39" s="3"/>
      <c r="S39" s="3"/>
      <c r="T39" s="3"/>
      <c r="U39" s="5"/>
      <c r="V39" s="3"/>
      <c r="W39" s="5"/>
      <c r="X39" s="3"/>
    </row>
  </sheetData>
  <mergeCells count="17">
    <mergeCell ref="J8:J9"/>
    <mergeCell ref="A37:J37"/>
    <mergeCell ref="N7:N8"/>
    <mergeCell ref="O7:O8"/>
    <mergeCell ref="A5:X5"/>
    <mergeCell ref="A7:J7"/>
    <mergeCell ref="K7:K8"/>
    <mergeCell ref="L7:M7"/>
    <mergeCell ref="R7:R8"/>
    <mergeCell ref="S7:X7"/>
    <mergeCell ref="A8:B8"/>
    <mergeCell ref="C8:C9"/>
    <mergeCell ref="D8:D9"/>
    <mergeCell ref="E8:F8"/>
    <mergeCell ref="P7:Q7"/>
    <mergeCell ref="G8:G9"/>
    <mergeCell ref="H8:I8"/>
  </mergeCells>
  <phoneticPr fontId="0" type="noConversion"/>
  <pageMargins left="0.78740157499999996" right="0.78740157499999996" top="0.984251969" bottom="0.984251969" header="0.49212598499999999" footer="0.49212598499999999"/>
  <pageSetup paperSize="9" scale="25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0"/>
  <dimension ref="A1:Q47"/>
  <sheetViews>
    <sheetView topLeftCell="H10" zoomScaleNormal="100" workbookViewId="0">
      <selection activeCell="U58" sqref="U58"/>
    </sheetView>
  </sheetViews>
  <sheetFormatPr defaultRowHeight="12.75"/>
  <cols>
    <col min="13" max="13" width="21" bestFit="1" customWidth="1"/>
    <col min="14" max="14" width="48" bestFit="1" customWidth="1"/>
    <col min="15" max="15" width="45.7109375" bestFit="1" customWidth="1"/>
    <col min="16" max="16" width="41.140625" bestFit="1" customWidth="1"/>
    <col min="17" max="17" width="19.140625" customWidth="1"/>
  </cols>
  <sheetData>
    <row r="1" spans="1:17">
      <c r="A1" s="66" t="s">
        <v>126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</row>
    <row r="2" spans="1:17" s="66" customFormat="1"/>
    <row r="3" spans="1:17">
      <c r="A3" s="66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</row>
    <row r="4" spans="1:17" ht="10.5" customHeight="1">
      <c r="A4" s="66" t="s">
        <v>109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</row>
    <row r="5" spans="1:17" ht="10.5" customHeight="1">
      <c r="A5" s="91" t="s">
        <v>160</v>
      </c>
      <c r="B5" s="91"/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  <c r="P5" s="91"/>
      <c r="Q5" s="91"/>
    </row>
    <row r="6" spans="1:17" ht="10.5" customHeight="1">
      <c r="A6" s="66"/>
      <c r="B6" s="66"/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  <c r="Q6" s="66"/>
    </row>
    <row r="7" spans="1:17">
      <c r="A7" s="66" t="s">
        <v>21</v>
      </c>
      <c r="B7" s="66"/>
      <c r="C7" s="66" t="s">
        <v>22</v>
      </c>
      <c r="D7" s="66" t="s">
        <v>23</v>
      </c>
      <c r="E7" s="66" t="s">
        <v>24</v>
      </c>
      <c r="F7" s="66"/>
      <c r="G7" s="66" t="s">
        <v>25</v>
      </c>
      <c r="H7" s="66"/>
      <c r="I7" s="66" t="s">
        <v>26</v>
      </c>
      <c r="J7" s="66" t="s">
        <v>27</v>
      </c>
      <c r="K7" s="66" t="s">
        <v>28</v>
      </c>
      <c r="L7" s="66" t="s">
        <v>29</v>
      </c>
      <c r="M7" s="66" t="s">
        <v>150</v>
      </c>
      <c r="N7" s="66" t="s">
        <v>151</v>
      </c>
      <c r="O7" s="66" t="s">
        <v>128</v>
      </c>
      <c r="P7" s="66" t="s">
        <v>129</v>
      </c>
      <c r="Q7" s="66" t="s">
        <v>130</v>
      </c>
    </row>
    <row r="8" spans="1:17">
      <c r="A8" s="66"/>
      <c r="B8" s="66"/>
      <c r="C8" s="66"/>
      <c r="D8" s="66"/>
      <c r="E8" s="66"/>
      <c r="F8" s="66"/>
      <c r="G8" s="66"/>
      <c r="H8" s="66"/>
      <c r="I8" s="66"/>
      <c r="J8" s="66"/>
      <c r="K8" s="66"/>
      <c r="L8" s="66"/>
      <c r="M8" s="66" t="s">
        <v>152</v>
      </c>
      <c r="N8" s="66" t="s">
        <v>153</v>
      </c>
      <c r="O8" s="66" t="s">
        <v>131</v>
      </c>
      <c r="P8" s="66" t="s">
        <v>132</v>
      </c>
      <c r="Q8" s="66" t="s">
        <v>133</v>
      </c>
    </row>
    <row r="9" spans="1:17">
      <c r="A9" s="66"/>
      <c r="B9" s="66"/>
      <c r="C9" s="66"/>
      <c r="D9" s="66"/>
      <c r="E9" s="66"/>
      <c r="F9" s="66"/>
      <c r="G9" s="66"/>
      <c r="H9" s="66"/>
      <c r="I9" s="66"/>
      <c r="J9" s="66"/>
      <c r="K9" s="66"/>
      <c r="L9" s="66" t="s">
        <v>32</v>
      </c>
      <c r="M9" s="66" t="s">
        <v>161</v>
      </c>
      <c r="N9" s="66" t="s">
        <v>161</v>
      </c>
      <c r="O9" s="66" t="s">
        <v>161</v>
      </c>
      <c r="P9" s="66" t="s">
        <v>161</v>
      </c>
      <c r="Q9" s="66" t="s">
        <v>161</v>
      </c>
    </row>
    <row r="10" spans="1:17">
      <c r="A10" s="66" t="s">
        <v>139</v>
      </c>
      <c r="B10" s="66" t="s">
        <v>140</v>
      </c>
      <c r="C10" s="66" t="s">
        <v>35</v>
      </c>
      <c r="D10" s="66" t="s">
        <v>36</v>
      </c>
      <c r="E10" s="66" t="s">
        <v>37</v>
      </c>
      <c r="F10" s="66" t="s">
        <v>38</v>
      </c>
      <c r="G10" s="66" t="s">
        <v>39</v>
      </c>
      <c r="H10" s="66" t="s">
        <v>110</v>
      </c>
      <c r="I10" s="66" t="s">
        <v>13</v>
      </c>
      <c r="J10" s="66" t="s">
        <v>19</v>
      </c>
      <c r="K10" s="66" t="s">
        <v>40</v>
      </c>
      <c r="L10" s="66" t="s">
        <v>14</v>
      </c>
      <c r="M10" s="62">
        <v>78632148.159999996</v>
      </c>
      <c r="N10" s="62">
        <v>78632149</v>
      </c>
      <c r="O10" s="62">
        <v>78632148.159999996</v>
      </c>
      <c r="P10" s="62">
        <v>78632148.159999996</v>
      </c>
      <c r="Q10" s="62">
        <v>78632148.159999996</v>
      </c>
    </row>
    <row r="11" spans="1:17">
      <c r="A11" s="66" t="s">
        <v>139</v>
      </c>
      <c r="B11" s="66" t="s">
        <v>140</v>
      </c>
      <c r="C11" s="66" t="s">
        <v>35</v>
      </c>
      <c r="D11" s="66" t="s">
        <v>36</v>
      </c>
      <c r="E11" s="66" t="s">
        <v>37</v>
      </c>
      <c r="F11" s="66" t="s">
        <v>38</v>
      </c>
      <c r="G11" s="66" t="s">
        <v>39</v>
      </c>
      <c r="H11" s="66" t="s">
        <v>110</v>
      </c>
      <c r="I11" s="66" t="s">
        <v>13</v>
      </c>
      <c r="J11" s="66" t="s">
        <v>19</v>
      </c>
      <c r="K11" s="66" t="s">
        <v>40</v>
      </c>
      <c r="L11" s="66" t="s">
        <v>12</v>
      </c>
      <c r="M11" s="62">
        <v>901709.03</v>
      </c>
      <c r="N11" s="62">
        <v>901710</v>
      </c>
      <c r="O11" s="62">
        <v>901709.03</v>
      </c>
      <c r="P11" s="62">
        <v>901709.03</v>
      </c>
      <c r="Q11" s="62">
        <v>901709.03</v>
      </c>
    </row>
    <row r="12" spans="1:17">
      <c r="A12" s="66" t="s">
        <v>33</v>
      </c>
      <c r="B12" s="66" t="s">
        <v>34</v>
      </c>
      <c r="C12" s="66" t="s">
        <v>35</v>
      </c>
      <c r="D12" s="66" t="s">
        <v>36</v>
      </c>
      <c r="E12" s="66" t="s">
        <v>37</v>
      </c>
      <c r="F12" s="66" t="s">
        <v>38</v>
      </c>
      <c r="G12" s="66" t="s">
        <v>39</v>
      </c>
      <c r="H12" s="66" t="s">
        <v>110</v>
      </c>
      <c r="I12" s="66" t="s">
        <v>13</v>
      </c>
      <c r="J12" s="66" t="s">
        <v>19</v>
      </c>
      <c r="K12" s="66" t="s">
        <v>40</v>
      </c>
      <c r="L12" s="66" t="s">
        <v>13</v>
      </c>
      <c r="M12" s="62">
        <v>1465927.08</v>
      </c>
      <c r="N12" s="62">
        <v>1465928</v>
      </c>
      <c r="O12" s="62">
        <v>1465927.08</v>
      </c>
      <c r="P12" s="62">
        <v>1465927.08</v>
      </c>
      <c r="Q12" s="62">
        <v>1465927.08</v>
      </c>
    </row>
    <row r="13" spans="1:17">
      <c r="A13" s="66" t="s">
        <v>43</v>
      </c>
      <c r="B13" s="66" t="s">
        <v>44</v>
      </c>
      <c r="C13" s="66" t="s">
        <v>35</v>
      </c>
      <c r="D13" s="66" t="s">
        <v>36</v>
      </c>
      <c r="E13" s="66" t="s">
        <v>37</v>
      </c>
      <c r="F13" s="66" t="s">
        <v>38</v>
      </c>
      <c r="G13" s="66" t="s">
        <v>39</v>
      </c>
      <c r="H13" s="66" t="s">
        <v>110</v>
      </c>
      <c r="I13" s="66" t="s">
        <v>13</v>
      </c>
      <c r="J13" s="66" t="s">
        <v>19</v>
      </c>
      <c r="K13" s="66" t="s">
        <v>40</v>
      </c>
      <c r="L13" s="66" t="s">
        <v>12</v>
      </c>
      <c r="M13" s="62">
        <v>10010110.189999999</v>
      </c>
      <c r="N13" s="62">
        <v>10010111</v>
      </c>
      <c r="O13" s="62">
        <v>10010110.189999999</v>
      </c>
      <c r="P13" s="62">
        <v>10010110.189999999</v>
      </c>
      <c r="Q13" s="62">
        <v>10010110.189999999</v>
      </c>
    </row>
    <row r="14" spans="1:17">
      <c r="A14" s="66" t="s">
        <v>45</v>
      </c>
      <c r="B14" s="66" t="s">
        <v>46</v>
      </c>
      <c r="C14" s="66" t="s">
        <v>35</v>
      </c>
      <c r="D14" s="66" t="s">
        <v>36</v>
      </c>
      <c r="E14" s="66" t="s">
        <v>37</v>
      </c>
      <c r="F14" s="66" t="s">
        <v>38</v>
      </c>
      <c r="G14" s="66" t="s">
        <v>39</v>
      </c>
      <c r="H14" s="66" t="s">
        <v>110</v>
      </c>
      <c r="I14" s="66" t="s">
        <v>13</v>
      </c>
      <c r="J14" s="66" t="s">
        <v>19</v>
      </c>
      <c r="K14" s="66" t="s">
        <v>40</v>
      </c>
      <c r="L14" s="66" t="s">
        <v>12</v>
      </c>
      <c r="M14" s="62">
        <v>64363.69</v>
      </c>
      <c r="N14" s="62">
        <v>64364</v>
      </c>
      <c r="O14" s="62">
        <v>64363.69</v>
      </c>
      <c r="P14" s="62">
        <v>64363.69</v>
      </c>
      <c r="Q14" s="62">
        <v>64363.69</v>
      </c>
    </row>
    <row r="15" spans="1:17">
      <c r="A15" s="66" t="s">
        <v>45</v>
      </c>
      <c r="B15" s="66" t="s">
        <v>46</v>
      </c>
      <c r="C15" s="66" t="s">
        <v>35</v>
      </c>
      <c r="D15" s="66" t="s">
        <v>36</v>
      </c>
      <c r="E15" s="66" t="s">
        <v>37</v>
      </c>
      <c r="F15" s="66" t="s">
        <v>38</v>
      </c>
      <c r="G15" s="66" t="s">
        <v>39</v>
      </c>
      <c r="H15" s="66" t="s">
        <v>110</v>
      </c>
      <c r="I15" s="66" t="s">
        <v>13</v>
      </c>
      <c r="J15" s="66" t="s">
        <v>19</v>
      </c>
      <c r="K15" s="66" t="s">
        <v>40</v>
      </c>
      <c r="L15" s="66" t="s">
        <v>13</v>
      </c>
      <c r="M15" s="62">
        <v>3218528.99</v>
      </c>
      <c r="N15" s="62">
        <v>3218529</v>
      </c>
      <c r="O15" s="62">
        <v>3218528.99</v>
      </c>
      <c r="P15" s="62">
        <v>3218528.99</v>
      </c>
      <c r="Q15" s="62">
        <v>3218528.99</v>
      </c>
    </row>
    <row r="16" spans="1:17">
      <c r="A16" s="66" t="s">
        <v>47</v>
      </c>
      <c r="B16" s="66" t="s">
        <v>48</v>
      </c>
      <c r="C16" s="66" t="s">
        <v>35</v>
      </c>
      <c r="D16" s="66" t="s">
        <v>36</v>
      </c>
      <c r="E16" s="66" t="s">
        <v>37</v>
      </c>
      <c r="F16" s="66" t="s">
        <v>38</v>
      </c>
      <c r="G16" s="66" t="s">
        <v>39</v>
      </c>
      <c r="H16" s="66" t="s">
        <v>110</v>
      </c>
      <c r="I16" s="66" t="s">
        <v>13</v>
      </c>
      <c r="J16" s="66" t="s">
        <v>19</v>
      </c>
      <c r="K16" s="66" t="s">
        <v>40</v>
      </c>
      <c r="L16" s="66" t="s">
        <v>13</v>
      </c>
      <c r="M16" s="62">
        <v>226915.65</v>
      </c>
      <c r="N16" s="62">
        <v>226916</v>
      </c>
      <c r="O16" s="62">
        <v>226915.65</v>
      </c>
      <c r="P16" s="62">
        <v>226915.65</v>
      </c>
      <c r="Q16" s="62">
        <v>226915.65</v>
      </c>
    </row>
    <row r="17" spans="1:17">
      <c r="A17" s="66" t="s">
        <v>49</v>
      </c>
      <c r="B17" s="66" t="s">
        <v>50</v>
      </c>
      <c r="C17" s="66" t="s">
        <v>35</v>
      </c>
      <c r="D17" s="66" t="s">
        <v>36</v>
      </c>
      <c r="E17" s="66" t="s">
        <v>37</v>
      </c>
      <c r="F17" s="66" t="s">
        <v>38</v>
      </c>
      <c r="G17" s="66" t="s">
        <v>39</v>
      </c>
      <c r="H17" s="66" t="s">
        <v>110</v>
      </c>
      <c r="I17" s="66" t="s">
        <v>13</v>
      </c>
      <c r="J17" s="66" t="s">
        <v>19</v>
      </c>
      <c r="K17" s="66" t="s">
        <v>40</v>
      </c>
      <c r="L17" s="66" t="s">
        <v>12</v>
      </c>
      <c r="M17" s="62">
        <v>233278.87</v>
      </c>
      <c r="N17" s="62">
        <v>233279</v>
      </c>
      <c r="O17" s="62">
        <v>233278.87</v>
      </c>
      <c r="P17" s="62">
        <v>233278.87</v>
      </c>
      <c r="Q17" s="62">
        <v>233278.87</v>
      </c>
    </row>
    <row r="18" spans="1:17">
      <c r="A18" s="66" t="s">
        <v>49</v>
      </c>
      <c r="B18" s="66" t="s">
        <v>50</v>
      </c>
      <c r="C18" s="66" t="s">
        <v>35</v>
      </c>
      <c r="D18" s="66" t="s">
        <v>36</v>
      </c>
      <c r="E18" s="66" t="s">
        <v>37</v>
      </c>
      <c r="F18" s="66" t="s">
        <v>38</v>
      </c>
      <c r="G18" s="66" t="s">
        <v>39</v>
      </c>
      <c r="H18" s="66" t="s">
        <v>110</v>
      </c>
      <c r="I18" s="66" t="s">
        <v>13</v>
      </c>
      <c r="J18" s="66" t="s">
        <v>19</v>
      </c>
      <c r="K18" s="66" t="s">
        <v>40</v>
      </c>
      <c r="L18" s="66" t="s">
        <v>13</v>
      </c>
      <c r="M18" s="62">
        <v>1352258.69</v>
      </c>
      <c r="N18" s="62">
        <v>1352259</v>
      </c>
      <c r="O18" s="62">
        <v>1352258.69</v>
      </c>
      <c r="P18" s="62">
        <v>1352258.69</v>
      </c>
      <c r="Q18" s="62">
        <v>1352258.69</v>
      </c>
    </row>
    <row r="19" spans="1:17">
      <c r="A19" s="66" t="s">
        <v>141</v>
      </c>
      <c r="B19" s="66" t="s">
        <v>142</v>
      </c>
      <c r="C19" s="66" t="s">
        <v>35</v>
      </c>
      <c r="D19" s="66" t="s">
        <v>36</v>
      </c>
      <c r="E19" s="66" t="s">
        <v>37</v>
      </c>
      <c r="F19" s="66" t="s">
        <v>38</v>
      </c>
      <c r="G19" s="66" t="s">
        <v>39</v>
      </c>
      <c r="H19" s="66" t="s">
        <v>110</v>
      </c>
      <c r="I19" s="66" t="s">
        <v>13</v>
      </c>
      <c r="J19" s="66" t="s">
        <v>19</v>
      </c>
      <c r="K19" s="66" t="s">
        <v>40</v>
      </c>
      <c r="L19" s="66" t="s">
        <v>13</v>
      </c>
      <c r="M19" s="62">
        <v>97465.95</v>
      </c>
      <c r="N19" s="62">
        <v>97466</v>
      </c>
      <c r="O19" s="62">
        <v>97465.95</v>
      </c>
      <c r="P19" s="62">
        <v>97465.95</v>
      </c>
      <c r="Q19" s="62">
        <v>97465.95</v>
      </c>
    </row>
    <row r="20" spans="1:17">
      <c r="A20" s="66" t="s">
        <v>143</v>
      </c>
      <c r="B20" s="66" t="s">
        <v>144</v>
      </c>
      <c r="C20" s="66" t="s">
        <v>35</v>
      </c>
      <c r="D20" s="66" t="s">
        <v>36</v>
      </c>
      <c r="E20" s="66" t="s">
        <v>37</v>
      </c>
      <c r="F20" s="66" t="s">
        <v>38</v>
      </c>
      <c r="G20" s="66" t="s">
        <v>39</v>
      </c>
      <c r="H20" s="66" t="s">
        <v>110</v>
      </c>
      <c r="I20" s="66" t="s">
        <v>13</v>
      </c>
      <c r="J20" s="66" t="s">
        <v>19</v>
      </c>
      <c r="K20" s="66" t="s">
        <v>40</v>
      </c>
      <c r="L20" s="66" t="s">
        <v>13</v>
      </c>
      <c r="M20" s="62">
        <v>84202.83</v>
      </c>
      <c r="N20" s="62">
        <v>84203</v>
      </c>
      <c r="O20" s="62">
        <v>84202.83</v>
      </c>
      <c r="P20" s="62">
        <v>84202.83</v>
      </c>
      <c r="Q20" s="62">
        <v>84202.83</v>
      </c>
    </row>
    <row r="21" spans="1:17">
      <c r="A21" s="66" t="s">
        <v>116</v>
      </c>
      <c r="B21" s="66" t="s">
        <v>117</v>
      </c>
      <c r="C21" s="66" t="s">
        <v>35</v>
      </c>
      <c r="D21" s="66" t="s">
        <v>36</v>
      </c>
      <c r="E21" s="66" t="s">
        <v>37</v>
      </c>
      <c r="F21" s="66" t="s">
        <v>38</v>
      </c>
      <c r="G21" s="66" t="s">
        <v>39</v>
      </c>
      <c r="H21" s="66" t="s">
        <v>110</v>
      </c>
      <c r="I21" s="66" t="s">
        <v>13</v>
      </c>
      <c r="J21" s="66" t="s">
        <v>19</v>
      </c>
      <c r="K21" s="66" t="s">
        <v>40</v>
      </c>
      <c r="L21" s="66" t="s">
        <v>13</v>
      </c>
      <c r="M21" s="62">
        <v>465389.11</v>
      </c>
      <c r="N21" s="62">
        <v>465390</v>
      </c>
      <c r="O21" s="62">
        <v>465389.11</v>
      </c>
      <c r="P21" s="62">
        <v>465389.11</v>
      </c>
      <c r="Q21" s="62">
        <v>465389.11</v>
      </c>
    </row>
    <row r="22" spans="1:17">
      <c r="A22" s="66" t="s">
        <v>61</v>
      </c>
      <c r="B22" s="66" t="s">
        <v>62</v>
      </c>
      <c r="C22" s="66" t="s">
        <v>35</v>
      </c>
      <c r="D22" s="66" t="s">
        <v>36</v>
      </c>
      <c r="E22" s="66" t="s">
        <v>37</v>
      </c>
      <c r="F22" s="66" t="s">
        <v>38</v>
      </c>
      <c r="G22" s="66" t="s">
        <v>39</v>
      </c>
      <c r="H22" s="66" t="s">
        <v>110</v>
      </c>
      <c r="I22" s="66" t="s">
        <v>13</v>
      </c>
      <c r="J22" s="66" t="s">
        <v>19</v>
      </c>
      <c r="K22" s="66" t="s">
        <v>40</v>
      </c>
      <c r="L22" s="66" t="s">
        <v>12</v>
      </c>
      <c r="M22" s="62">
        <v>0</v>
      </c>
      <c r="N22" s="62">
        <v>0</v>
      </c>
      <c r="O22" s="66"/>
      <c r="P22" s="66"/>
      <c r="Q22" s="66"/>
    </row>
    <row r="23" spans="1:17">
      <c r="A23" s="66" t="s">
        <v>61</v>
      </c>
      <c r="B23" s="66" t="s">
        <v>62</v>
      </c>
      <c r="C23" s="66" t="s">
        <v>35</v>
      </c>
      <c r="D23" s="66" t="s">
        <v>36</v>
      </c>
      <c r="E23" s="66" t="s">
        <v>37</v>
      </c>
      <c r="F23" s="66" t="s">
        <v>38</v>
      </c>
      <c r="G23" s="66" t="s">
        <v>39</v>
      </c>
      <c r="H23" s="66" t="s">
        <v>110</v>
      </c>
      <c r="I23" s="66" t="s">
        <v>13</v>
      </c>
      <c r="J23" s="66" t="s">
        <v>19</v>
      </c>
      <c r="K23" s="66" t="s">
        <v>40</v>
      </c>
      <c r="L23" s="66" t="s">
        <v>13</v>
      </c>
      <c r="M23" s="62">
        <v>206120.85</v>
      </c>
      <c r="N23" s="62">
        <v>206121</v>
      </c>
      <c r="O23" s="62">
        <v>206120.85</v>
      </c>
      <c r="P23" s="62">
        <v>206120.85</v>
      </c>
      <c r="Q23" s="62">
        <v>206120.85</v>
      </c>
    </row>
    <row r="24" spans="1:17">
      <c r="A24" s="66" t="s">
        <v>145</v>
      </c>
      <c r="B24" s="66" t="s">
        <v>115</v>
      </c>
      <c r="C24" s="66" t="s">
        <v>35</v>
      </c>
      <c r="D24" s="66" t="s">
        <v>36</v>
      </c>
      <c r="E24" s="66" t="s">
        <v>37</v>
      </c>
      <c r="F24" s="66" t="s">
        <v>38</v>
      </c>
      <c r="G24" s="66" t="s">
        <v>39</v>
      </c>
      <c r="H24" s="66" t="s">
        <v>110</v>
      </c>
      <c r="I24" s="66" t="s">
        <v>55</v>
      </c>
      <c r="J24" s="66" t="s">
        <v>19</v>
      </c>
      <c r="K24" s="66" t="s">
        <v>40</v>
      </c>
      <c r="L24" s="66" t="s">
        <v>12</v>
      </c>
      <c r="M24" s="62">
        <v>34520998.780000001</v>
      </c>
      <c r="N24" s="62">
        <v>34520999</v>
      </c>
      <c r="O24" s="62">
        <v>34520998.780000001</v>
      </c>
      <c r="P24" s="62">
        <v>34520998.780000001</v>
      </c>
      <c r="Q24" s="62">
        <v>34520998.780000001</v>
      </c>
    </row>
    <row r="25" spans="1:17">
      <c r="A25" s="66" t="s">
        <v>145</v>
      </c>
      <c r="B25" s="66" t="s">
        <v>115</v>
      </c>
      <c r="C25" s="66" t="s">
        <v>35</v>
      </c>
      <c r="D25" s="66" t="s">
        <v>36</v>
      </c>
      <c r="E25" s="66" t="s">
        <v>37</v>
      </c>
      <c r="F25" s="66" t="s">
        <v>38</v>
      </c>
      <c r="G25" s="66" t="s">
        <v>39</v>
      </c>
      <c r="H25" s="66" t="s">
        <v>110</v>
      </c>
      <c r="I25" s="66" t="s">
        <v>55</v>
      </c>
      <c r="J25" s="66" t="s">
        <v>19</v>
      </c>
      <c r="K25" s="66" t="s">
        <v>40</v>
      </c>
      <c r="L25" s="66" t="s">
        <v>13</v>
      </c>
      <c r="M25" s="62">
        <v>7278765.5899999999</v>
      </c>
      <c r="N25" s="62">
        <v>7278766</v>
      </c>
      <c r="O25" s="62">
        <v>7145564.4800000004</v>
      </c>
      <c r="P25" s="62">
        <v>7145564.4800000004</v>
      </c>
      <c r="Q25" s="62">
        <v>7145564.4800000004</v>
      </c>
    </row>
    <row r="26" spans="1:17">
      <c r="A26" s="66" t="s">
        <v>65</v>
      </c>
      <c r="B26" s="66" t="s">
        <v>66</v>
      </c>
      <c r="C26" s="66" t="s">
        <v>35</v>
      </c>
      <c r="D26" s="66" t="s">
        <v>36</v>
      </c>
      <c r="E26" s="66" t="s">
        <v>37</v>
      </c>
      <c r="F26" s="66" t="s">
        <v>38</v>
      </c>
      <c r="G26" s="66" t="s">
        <v>39</v>
      </c>
      <c r="H26" s="66" t="s">
        <v>110</v>
      </c>
      <c r="I26" s="66" t="s">
        <v>55</v>
      </c>
      <c r="J26" s="66" t="s">
        <v>19</v>
      </c>
      <c r="K26" s="66" t="s">
        <v>40</v>
      </c>
      <c r="L26" s="66" t="s">
        <v>12</v>
      </c>
      <c r="M26" s="62">
        <v>79172472.709999993</v>
      </c>
      <c r="N26" s="62">
        <v>79172473</v>
      </c>
      <c r="O26" s="62">
        <v>79154555.900000006</v>
      </c>
      <c r="P26" s="62">
        <v>79154555.900000006</v>
      </c>
      <c r="Q26" s="62">
        <v>79154555.900000006</v>
      </c>
    </row>
    <row r="27" spans="1:17">
      <c r="A27" s="66" t="s">
        <v>65</v>
      </c>
      <c r="B27" s="66" t="s">
        <v>66</v>
      </c>
      <c r="C27" s="66" t="s">
        <v>35</v>
      </c>
      <c r="D27" s="66" t="s">
        <v>36</v>
      </c>
      <c r="E27" s="66" t="s">
        <v>37</v>
      </c>
      <c r="F27" s="66" t="s">
        <v>38</v>
      </c>
      <c r="G27" s="66" t="s">
        <v>56</v>
      </c>
      <c r="H27" s="66" t="s">
        <v>120</v>
      </c>
      <c r="I27" s="66" t="s">
        <v>55</v>
      </c>
      <c r="J27" s="66" t="s">
        <v>19</v>
      </c>
      <c r="K27" s="66" t="s">
        <v>40</v>
      </c>
      <c r="L27" s="66" t="s">
        <v>12</v>
      </c>
      <c r="M27" s="62">
        <v>106730615</v>
      </c>
      <c r="N27" s="62">
        <v>0</v>
      </c>
      <c r="O27" s="62">
        <v>106668018.89</v>
      </c>
      <c r="P27" s="62">
        <v>106668018.89</v>
      </c>
      <c r="Q27" s="62">
        <v>106668018.89</v>
      </c>
    </row>
    <row r="28" spans="1:17">
      <c r="A28" s="66" t="s">
        <v>146</v>
      </c>
      <c r="B28" s="66" t="s">
        <v>147</v>
      </c>
      <c r="C28" s="66" t="s">
        <v>35</v>
      </c>
      <c r="D28" s="66" t="s">
        <v>36</v>
      </c>
      <c r="E28" s="66" t="s">
        <v>37</v>
      </c>
      <c r="F28" s="66" t="s">
        <v>38</v>
      </c>
      <c r="G28" s="66" t="s">
        <v>39</v>
      </c>
      <c r="H28" s="66" t="s">
        <v>110</v>
      </c>
      <c r="I28" s="66" t="s">
        <v>55</v>
      </c>
      <c r="J28" s="66" t="s">
        <v>19</v>
      </c>
      <c r="K28" s="66" t="s">
        <v>40</v>
      </c>
      <c r="L28" s="66" t="s">
        <v>12</v>
      </c>
      <c r="M28" s="62">
        <v>2213875587.3200002</v>
      </c>
      <c r="N28" s="62">
        <v>2213875588</v>
      </c>
      <c r="O28" s="62">
        <v>2213159569.1100001</v>
      </c>
      <c r="P28" s="62">
        <v>2213159569.1100001</v>
      </c>
      <c r="Q28" s="62">
        <v>2213159569.1100001</v>
      </c>
    </row>
    <row r="29" spans="1:17">
      <c r="A29" s="66" t="s">
        <v>146</v>
      </c>
      <c r="B29" s="66" t="s">
        <v>147</v>
      </c>
      <c r="C29" s="66" t="s">
        <v>35</v>
      </c>
      <c r="D29" s="66" t="s">
        <v>36</v>
      </c>
      <c r="E29" s="66" t="s">
        <v>37</v>
      </c>
      <c r="F29" s="66" t="s">
        <v>38</v>
      </c>
      <c r="G29" s="66" t="s">
        <v>56</v>
      </c>
      <c r="H29" s="66" t="s">
        <v>120</v>
      </c>
      <c r="I29" s="66" t="s">
        <v>55</v>
      </c>
      <c r="J29" s="66" t="s">
        <v>19</v>
      </c>
      <c r="K29" s="66" t="s">
        <v>40</v>
      </c>
      <c r="L29" s="66" t="s">
        <v>12</v>
      </c>
      <c r="M29" s="62">
        <v>957159361</v>
      </c>
      <c r="N29" s="62">
        <v>0</v>
      </c>
      <c r="O29" s="62">
        <v>955747778.40999997</v>
      </c>
      <c r="P29" s="62">
        <v>955747778.40999997</v>
      </c>
      <c r="Q29" s="62">
        <v>955747778.40999997</v>
      </c>
    </row>
    <row r="30" spans="1:17">
      <c r="A30" s="66" t="s">
        <v>67</v>
      </c>
      <c r="B30" s="66" t="s">
        <v>68</v>
      </c>
      <c r="C30" s="66" t="s">
        <v>35</v>
      </c>
      <c r="D30" s="66" t="s">
        <v>36</v>
      </c>
      <c r="E30" s="66" t="s">
        <v>37</v>
      </c>
      <c r="F30" s="66" t="s">
        <v>38</v>
      </c>
      <c r="G30" s="66" t="s">
        <v>39</v>
      </c>
      <c r="H30" s="66" t="s">
        <v>110</v>
      </c>
      <c r="I30" s="66" t="s">
        <v>13</v>
      </c>
      <c r="J30" s="66" t="s">
        <v>19</v>
      </c>
      <c r="K30" s="66" t="s">
        <v>40</v>
      </c>
      <c r="L30" s="66" t="s">
        <v>14</v>
      </c>
      <c r="M30" s="62">
        <v>19436718.859999999</v>
      </c>
      <c r="N30" s="62">
        <v>19424719</v>
      </c>
      <c r="O30" s="62">
        <v>19436718.859999999</v>
      </c>
      <c r="P30" s="62">
        <v>19436718.859999999</v>
      </c>
      <c r="Q30" s="62">
        <v>19436718.859999999</v>
      </c>
    </row>
    <row r="31" spans="1:17">
      <c r="A31" s="66" t="s">
        <v>67</v>
      </c>
      <c r="B31" s="66" t="s">
        <v>68</v>
      </c>
      <c r="C31" s="66" t="s">
        <v>35</v>
      </c>
      <c r="D31" s="66" t="s">
        <v>36</v>
      </c>
      <c r="E31" s="66" t="s">
        <v>37</v>
      </c>
      <c r="F31" s="66" t="s">
        <v>38</v>
      </c>
      <c r="G31" s="66" t="s">
        <v>39</v>
      </c>
      <c r="H31" s="66" t="s">
        <v>110</v>
      </c>
      <c r="I31" s="66" t="s">
        <v>13</v>
      </c>
      <c r="J31" s="66" t="s">
        <v>19</v>
      </c>
      <c r="K31" s="66" t="s">
        <v>40</v>
      </c>
      <c r="L31" s="66" t="s">
        <v>13</v>
      </c>
      <c r="M31" s="62">
        <v>68503036.599999994</v>
      </c>
      <c r="N31" s="62">
        <v>68503037</v>
      </c>
      <c r="O31" s="62">
        <v>68503036.599999994</v>
      </c>
      <c r="P31" s="62">
        <v>68503036.599999994</v>
      </c>
      <c r="Q31" s="62">
        <v>68503036.599999994</v>
      </c>
    </row>
    <row r="32" spans="1:17">
      <c r="A32" s="66" t="s">
        <v>67</v>
      </c>
      <c r="B32" s="66" t="s">
        <v>68</v>
      </c>
      <c r="C32" s="66" t="s">
        <v>35</v>
      </c>
      <c r="D32" s="66" t="s">
        <v>36</v>
      </c>
      <c r="E32" s="66" t="s">
        <v>37</v>
      </c>
      <c r="F32" s="66" t="s">
        <v>38</v>
      </c>
      <c r="G32" s="66" t="s">
        <v>39</v>
      </c>
      <c r="H32" s="66" t="s">
        <v>110</v>
      </c>
      <c r="I32" s="66" t="s">
        <v>13</v>
      </c>
      <c r="J32" s="66" t="s">
        <v>148</v>
      </c>
      <c r="K32" s="66" t="s">
        <v>149</v>
      </c>
      <c r="L32" s="66" t="s">
        <v>12</v>
      </c>
      <c r="M32" s="62">
        <v>788733384.63</v>
      </c>
      <c r="N32" s="62">
        <v>788733385</v>
      </c>
      <c r="O32" s="62">
        <v>788687344.69000006</v>
      </c>
      <c r="P32" s="62">
        <v>788687344.69000006</v>
      </c>
      <c r="Q32" s="62">
        <v>788687344.69000006</v>
      </c>
    </row>
    <row r="33" spans="1:17">
      <c r="A33" s="66" t="s">
        <v>67</v>
      </c>
      <c r="B33" s="66" t="s">
        <v>68</v>
      </c>
      <c r="C33" s="66" t="s">
        <v>35</v>
      </c>
      <c r="D33" s="66" t="s">
        <v>36</v>
      </c>
      <c r="E33" s="66" t="s">
        <v>37</v>
      </c>
      <c r="F33" s="66" t="s">
        <v>38</v>
      </c>
      <c r="G33" s="66" t="s">
        <v>41</v>
      </c>
      <c r="H33" s="66" t="s">
        <v>42</v>
      </c>
      <c r="I33" s="66" t="s">
        <v>13</v>
      </c>
      <c r="J33" s="66" t="s">
        <v>19</v>
      </c>
      <c r="K33" s="66" t="s">
        <v>40</v>
      </c>
      <c r="L33" s="66" t="s">
        <v>13</v>
      </c>
      <c r="M33" s="62">
        <v>4201162</v>
      </c>
      <c r="N33" s="62">
        <v>0</v>
      </c>
      <c r="O33" s="62">
        <v>4201157.79</v>
      </c>
      <c r="P33" s="62">
        <v>4201155.6900000004</v>
      </c>
      <c r="Q33" s="62">
        <v>4201155.6900000004</v>
      </c>
    </row>
    <row r="34" spans="1:17">
      <c r="A34" s="66" t="s">
        <v>67</v>
      </c>
      <c r="B34" s="66" t="s">
        <v>68</v>
      </c>
      <c r="C34" s="66" t="s">
        <v>35</v>
      </c>
      <c r="D34" s="66" t="s">
        <v>36</v>
      </c>
      <c r="E34" s="66" t="s">
        <v>37</v>
      </c>
      <c r="F34" s="66" t="s">
        <v>38</v>
      </c>
      <c r="G34" s="66" t="s">
        <v>56</v>
      </c>
      <c r="H34" s="66" t="s">
        <v>120</v>
      </c>
      <c r="I34" s="66" t="s">
        <v>13</v>
      </c>
      <c r="J34" s="66" t="s">
        <v>19</v>
      </c>
      <c r="K34" s="66" t="s">
        <v>40</v>
      </c>
      <c r="L34" s="66" t="s">
        <v>14</v>
      </c>
      <c r="M34" s="62">
        <v>91295</v>
      </c>
      <c r="N34" s="62">
        <v>0</v>
      </c>
      <c r="O34" s="62">
        <v>91293.11</v>
      </c>
      <c r="P34" s="62">
        <v>91293.11</v>
      </c>
      <c r="Q34" s="62">
        <v>91293.11</v>
      </c>
    </row>
    <row r="35" spans="1:17">
      <c r="A35" s="66" t="s">
        <v>67</v>
      </c>
      <c r="B35" s="66" t="s">
        <v>68</v>
      </c>
      <c r="C35" s="66" t="s">
        <v>35</v>
      </c>
      <c r="D35" s="66" t="s">
        <v>36</v>
      </c>
      <c r="E35" s="66" t="s">
        <v>37</v>
      </c>
      <c r="F35" s="66" t="s">
        <v>38</v>
      </c>
      <c r="G35" s="66" t="s">
        <v>56</v>
      </c>
      <c r="H35" s="66" t="s">
        <v>120</v>
      </c>
      <c r="I35" s="66" t="s">
        <v>13</v>
      </c>
      <c r="J35" s="66" t="s">
        <v>19</v>
      </c>
      <c r="K35" s="66" t="s">
        <v>40</v>
      </c>
      <c r="L35" s="66" t="s">
        <v>12</v>
      </c>
      <c r="M35" s="62">
        <v>243547163</v>
      </c>
      <c r="N35" s="62">
        <v>0</v>
      </c>
      <c r="O35" s="62">
        <v>242955834.78999999</v>
      </c>
      <c r="P35" s="62">
        <v>242955834.78999999</v>
      </c>
      <c r="Q35" s="62">
        <v>242955834.78999999</v>
      </c>
    </row>
    <row r="36" spans="1:17">
      <c r="A36" s="66" t="s">
        <v>67</v>
      </c>
      <c r="B36" s="66" t="s">
        <v>68</v>
      </c>
      <c r="C36" s="66" t="s">
        <v>35</v>
      </c>
      <c r="D36" s="66" t="s">
        <v>36</v>
      </c>
      <c r="E36" s="66" t="s">
        <v>37</v>
      </c>
      <c r="F36" s="66" t="s">
        <v>38</v>
      </c>
      <c r="G36" s="66" t="s">
        <v>56</v>
      </c>
      <c r="H36" s="66" t="s">
        <v>120</v>
      </c>
      <c r="I36" s="66" t="s">
        <v>13</v>
      </c>
      <c r="J36" s="66" t="s">
        <v>19</v>
      </c>
      <c r="K36" s="66" t="s">
        <v>40</v>
      </c>
      <c r="L36" s="66" t="s">
        <v>13</v>
      </c>
      <c r="M36" s="62">
        <v>58478974</v>
      </c>
      <c r="N36" s="62">
        <v>0</v>
      </c>
      <c r="O36" s="62">
        <v>58454079.25</v>
      </c>
      <c r="P36" s="62">
        <v>58454079.25</v>
      </c>
      <c r="Q36" s="62">
        <v>58454079.25</v>
      </c>
    </row>
    <row r="37" spans="1:17">
      <c r="M37" s="62"/>
      <c r="N37" s="62"/>
      <c r="O37" s="62"/>
      <c r="P37" s="62"/>
    </row>
    <row r="38" spans="1:17">
      <c r="M38" s="62">
        <f>SUM(M10:M37)</f>
        <v>4678687953.5799999</v>
      </c>
      <c r="N38" s="62">
        <f t="shared" ref="N38:Q38" si="0">SUM(N10:N37)</f>
        <v>3308467392</v>
      </c>
      <c r="O38" s="62">
        <f t="shared" si="0"/>
        <v>4675684369.749999</v>
      </c>
      <c r="P38" s="62">
        <f t="shared" si="0"/>
        <v>4675684367.6499987</v>
      </c>
      <c r="Q38" s="62">
        <f t="shared" si="0"/>
        <v>4675684367.6499987</v>
      </c>
    </row>
    <row r="39" spans="1:17">
      <c r="M39" s="62"/>
    </row>
    <row r="40" spans="1:17">
      <c r="M40" s="62"/>
      <c r="N40" s="62"/>
      <c r="O40" s="62"/>
      <c r="P40" s="62"/>
    </row>
    <row r="41" spans="1:17">
      <c r="M41" s="62"/>
    </row>
    <row r="42" spans="1:17">
      <c r="M42" s="62"/>
    </row>
    <row r="43" spans="1:17">
      <c r="M43" s="62"/>
    </row>
    <row r="44" spans="1:17">
      <c r="M44" s="62"/>
      <c r="N44" s="62"/>
      <c r="O44" s="62"/>
      <c r="P44" s="62"/>
    </row>
    <row r="45" spans="1:17">
      <c r="M45" s="62"/>
      <c r="N45" s="62"/>
      <c r="O45" s="62"/>
      <c r="P45" s="62"/>
    </row>
    <row r="46" spans="1:17">
      <c r="M46" s="62"/>
      <c r="N46" s="62"/>
      <c r="O46" s="62"/>
      <c r="P46" s="62"/>
    </row>
    <row r="47" spans="1:17">
      <c r="M47" s="62"/>
      <c r="N47" s="62"/>
      <c r="O47" s="62"/>
      <c r="P47" s="62"/>
    </row>
  </sheetData>
  <mergeCells count="1">
    <mergeCell ref="A5:Q5"/>
  </mergeCells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1"/>
  <dimension ref="A1:Q47"/>
  <sheetViews>
    <sheetView zoomScaleNormal="100" workbookViewId="0">
      <selection activeCell="U58" sqref="U58"/>
    </sheetView>
  </sheetViews>
  <sheetFormatPr defaultRowHeight="12.75"/>
  <cols>
    <col min="1" max="1" width="12.28515625" customWidth="1"/>
    <col min="2" max="2" width="57.140625" bestFit="1" customWidth="1"/>
    <col min="3" max="3" width="16" bestFit="1" customWidth="1"/>
    <col min="4" max="4" width="18.85546875" bestFit="1" customWidth="1"/>
    <col min="5" max="5" width="18.28515625" bestFit="1" customWidth="1"/>
    <col min="6" max="6" width="67.140625" bestFit="1" customWidth="1"/>
    <col min="7" max="7" width="14.28515625" bestFit="1" customWidth="1"/>
    <col min="8" max="8" width="72.42578125" bestFit="1" customWidth="1"/>
    <col min="9" max="9" width="19.140625" bestFit="1" customWidth="1"/>
    <col min="10" max="10" width="10.7109375" bestFit="1" customWidth="1"/>
    <col min="11" max="11" width="52.85546875" bestFit="1" customWidth="1"/>
    <col min="12" max="12" width="15.42578125" bestFit="1" customWidth="1"/>
    <col min="13" max="13" width="16.85546875" customWidth="1"/>
    <col min="14" max="14" width="24.140625" customWidth="1"/>
    <col min="15" max="15" width="29.7109375" customWidth="1"/>
    <col min="16" max="16" width="28.7109375" customWidth="1"/>
    <col min="17" max="17" width="15" customWidth="1"/>
  </cols>
  <sheetData>
    <row r="1" spans="1:17">
      <c r="A1" s="67" t="s">
        <v>126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</row>
    <row r="2" spans="1:17" s="67" customFormat="1"/>
    <row r="3" spans="1:17">
      <c r="A3" s="67" t="s">
        <v>109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</row>
    <row r="4" spans="1:17" ht="10.5" customHeight="1">
      <c r="A4" s="91" t="s">
        <v>162</v>
      </c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</row>
    <row r="5" spans="1:17" ht="10.5" customHeight="1">
      <c r="A5" s="67"/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</row>
    <row r="6" spans="1:17" ht="10.5" customHeight="1">
      <c r="A6" s="67" t="s">
        <v>21</v>
      </c>
      <c r="B6" s="67"/>
      <c r="C6" s="67" t="s">
        <v>22</v>
      </c>
      <c r="D6" s="67" t="s">
        <v>23</v>
      </c>
      <c r="E6" s="67" t="s">
        <v>24</v>
      </c>
      <c r="F6" s="67"/>
      <c r="G6" s="67" t="s">
        <v>25</v>
      </c>
      <c r="H6" s="67"/>
      <c r="I6" s="67" t="s">
        <v>26</v>
      </c>
      <c r="J6" s="67" t="s">
        <v>27</v>
      </c>
      <c r="K6" s="67" t="s">
        <v>28</v>
      </c>
      <c r="L6" s="67" t="s">
        <v>29</v>
      </c>
      <c r="M6" s="67" t="s">
        <v>150</v>
      </c>
      <c r="N6" s="67" t="s">
        <v>151</v>
      </c>
      <c r="O6" s="67" t="s">
        <v>128</v>
      </c>
      <c r="P6" s="67" t="s">
        <v>129</v>
      </c>
      <c r="Q6" s="67" t="s">
        <v>130</v>
      </c>
    </row>
    <row r="7" spans="1:17">
      <c r="A7" s="67"/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 t="s">
        <v>152</v>
      </c>
      <c r="N7" s="67" t="s">
        <v>153</v>
      </c>
      <c r="O7" s="67" t="s">
        <v>131</v>
      </c>
      <c r="P7" s="67" t="s">
        <v>132</v>
      </c>
      <c r="Q7" s="67" t="s">
        <v>133</v>
      </c>
    </row>
    <row r="8" spans="1:17">
      <c r="A8" s="67"/>
      <c r="B8" s="67"/>
      <c r="C8" s="67"/>
      <c r="D8" s="67"/>
      <c r="E8" s="67"/>
      <c r="F8" s="67"/>
      <c r="G8" s="67"/>
      <c r="H8" s="67"/>
      <c r="I8" s="67"/>
      <c r="J8" s="67"/>
      <c r="K8" s="67"/>
      <c r="L8" s="67" t="s">
        <v>32</v>
      </c>
      <c r="M8" s="67" t="s">
        <v>161</v>
      </c>
      <c r="N8" s="67" t="s">
        <v>161</v>
      </c>
      <c r="O8" s="67" t="s">
        <v>161</v>
      </c>
      <c r="P8" s="67" t="s">
        <v>161</v>
      </c>
      <c r="Q8" s="67" t="s">
        <v>161</v>
      </c>
    </row>
    <row r="9" spans="1:17">
      <c r="A9" s="67"/>
      <c r="B9" s="67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</row>
    <row r="10" spans="1:17">
      <c r="A10" s="67" t="s">
        <v>139</v>
      </c>
      <c r="B10" s="67" t="s">
        <v>140</v>
      </c>
      <c r="C10" s="67" t="s">
        <v>35</v>
      </c>
      <c r="D10" s="67" t="s">
        <v>36</v>
      </c>
      <c r="E10" s="67" t="s">
        <v>37</v>
      </c>
      <c r="F10" s="67" t="s">
        <v>38</v>
      </c>
      <c r="G10" s="67" t="s">
        <v>39</v>
      </c>
      <c r="H10" s="67" t="s">
        <v>110</v>
      </c>
      <c r="I10" s="67" t="s">
        <v>13</v>
      </c>
      <c r="J10" s="67" t="s">
        <v>19</v>
      </c>
      <c r="K10" s="67" t="s">
        <v>40</v>
      </c>
      <c r="L10" s="67" t="s">
        <v>14</v>
      </c>
      <c r="M10" s="62">
        <v>78632148.159999996</v>
      </c>
      <c r="N10" s="62">
        <v>78632149</v>
      </c>
      <c r="O10" s="62">
        <v>78632148.159999996</v>
      </c>
      <c r="P10" s="62">
        <v>78632148.159999996</v>
      </c>
      <c r="Q10" s="62">
        <v>78632148.159999996</v>
      </c>
    </row>
    <row r="11" spans="1:17">
      <c r="A11" s="67" t="s">
        <v>139</v>
      </c>
      <c r="B11" s="67" t="s">
        <v>140</v>
      </c>
      <c r="C11" s="67" t="s">
        <v>35</v>
      </c>
      <c r="D11" s="67" t="s">
        <v>36</v>
      </c>
      <c r="E11" s="67" t="s">
        <v>37</v>
      </c>
      <c r="F11" s="67" t="s">
        <v>38</v>
      </c>
      <c r="G11" s="67" t="s">
        <v>39</v>
      </c>
      <c r="H11" s="67" t="s">
        <v>110</v>
      </c>
      <c r="I11" s="67" t="s">
        <v>13</v>
      </c>
      <c r="J11" s="67" t="s">
        <v>19</v>
      </c>
      <c r="K11" s="67" t="s">
        <v>40</v>
      </c>
      <c r="L11" s="67" t="s">
        <v>12</v>
      </c>
      <c r="M11" s="62">
        <v>901709.03</v>
      </c>
      <c r="N11" s="62">
        <v>901710</v>
      </c>
      <c r="O11" s="62">
        <v>901709.03</v>
      </c>
      <c r="P11" s="62">
        <v>901709.03</v>
      </c>
      <c r="Q11" s="62">
        <v>901709.03</v>
      </c>
    </row>
    <row r="12" spans="1:17">
      <c r="A12" s="67" t="s">
        <v>33</v>
      </c>
      <c r="B12" s="67" t="s">
        <v>34</v>
      </c>
      <c r="C12" s="67" t="s">
        <v>35</v>
      </c>
      <c r="D12" s="67" t="s">
        <v>36</v>
      </c>
      <c r="E12" s="67" t="s">
        <v>37</v>
      </c>
      <c r="F12" s="67" t="s">
        <v>38</v>
      </c>
      <c r="G12" s="67" t="s">
        <v>39</v>
      </c>
      <c r="H12" s="67" t="s">
        <v>110</v>
      </c>
      <c r="I12" s="67" t="s">
        <v>13</v>
      </c>
      <c r="J12" s="67" t="s">
        <v>19</v>
      </c>
      <c r="K12" s="67" t="s">
        <v>40</v>
      </c>
      <c r="L12" s="67" t="s">
        <v>13</v>
      </c>
      <c r="M12" s="62">
        <v>1465927.08</v>
      </c>
      <c r="N12" s="62">
        <v>1465928</v>
      </c>
      <c r="O12" s="62">
        <v>1465927.08</v>
      </c>
      <c r="P12" s="62">
        <v>1465927.08</v>
      </c>
      <c r="Q12" s="62">
        <v>1465927.08</v>
      </c>
    </row>
    <row r="13" spans="1:17">
      <c r="A13" s="67" t="s">
        <v>43</v>
      </c>
      <c r="B13" s="67" t="s">
        <v>44</v>
      </c>
      <c r="C13" s="67" t="s">
        <v>35</v>
      </c>
      <c r="D13" s="67" t="s">
        <v>36</v>
      </c>
      <c r="E13" s="67" t="s">
        <v>37</v>
      </c>
      <c r="F13" s="67" t="s">
        <v>38</v>
      </c>
      <c r="G13" s="67" t="s">
        <v>39</v>
      </c>
      <c r="H13" s="67" t="s">
        <v>110</v>
      </c>
      <c r="I13" s="67" t="s">
        <v>13</v>
      </c>
      <c r="J13" s="67" t="s">
        <v>19</v>
      </c>
      <c r="K13" s="67" t="s">
        <v>40</v>
      </c>
      <c r="L13" s="67" t="s">
        <v>12</v>
      </c>
      <c r="M13" s="62">
        <v>10010110.189999999</v>
      </c>
      <c r="N13" s="62">
        <v>10010111</v>
      </c>
      <c r="O13" s="62">
        <v>10010110.189999999</v>
      </c>
      <c r="P13" s="62">
        <v>10010110.189999999</v>
      </c>
      <c r="Q13" s="62">
        <v>10010110.189999999</v>
      </c>
    </row>
    <row r="14" spans="1:17">
      <c r="A14" s="67" t="s">
        <v>45</v>
      </c>
      <c r="B14" s="67" t="s">
        <v>46</v>
      </c>
      <c r="C14" s="67" t="s">
        <v>35</v>
      </c>
      <c r="D14" s="67" t="s">
        <v>36</v>
      </c>
      <c r="E14" s="67" t="s">
        <v>37</v>
      </c>
      <c r="F14" s="67" t="s">
        <v>38</v>
      </c>
      <c r="G14" s="67" t="s">
        <v>39</v>
      </c>
      <c r="H14" s="67" t="s">
        <v>110</v>
      </c>
      <c r="I14" s="67" t="s">
        <v>13</v>
      </c>
      <c r="J14" s="67" t="s">
        <v>19</v>
      </c>
      <c r="K14" s="67" t="s">
        <v>40</v>
      </c>
      <c r="L14" s="67" t="s">
        <v>12</v>
      </c>
      <c r="M14" s="62">
        <v>64363.69</v>
      </c>
      <c r="N14" s="62">
        <v>64364</v>
      </c>
      <c r="O14" s="62">
        <v>64363.69</v>
      </c>
      <c r="P14" s="62">
        <v>64363.69</v>
      </c>
      <c r="Q14" s="62">
        <v>64363.69</v>
      </c>
    </row>
    <row r="15" spans="1:17">
      <c r="A15" s="67" t="s">
        <v>45</v>
      </c>
      <c r="B15" s="67" t="s">
        <v>46</v>
      </c>
      <c r="C15" s="67" t="s">
        <v>35</v>
      </c>
      <c r="D15" s="67" t="s">
        <v>36</v>
      </c>
      <c r="E15" s="67" t="s">
        <v>37</v>
      </c>
      <c r="F15" s="67" t="s">
        <v>38</v>
      </c>
      <c r="G15" s="67" t="s">
        <v>39</v>
      </c>
      <c r="H15" s="67" t="s">
        <v>110</v>
      </c>
      <c r="I15" s="67" t="s">
        <v>13</v>
      </c>
      <c r="J15" s="67" t="s">
        <v>19</v>
      </c>
      <c r="K15" s="67" t="s">
        <v>40</v>
      </c>
      <c r="L15" s="67" t="s">
        <v>13</v>
      </c>
      <c r="M15" s="62">
        <v>3218528.99</v>
      </c>
      <c r="N15" s="62">
        <v>3218529</v>
      </c>
      <c r="O15" s="62">
        <v>3218528.99</v>
      </c>
      <c r="P15" s="62">
        <v>3218528.99</v>
      </c>
      <c r="Q15" s="62">
        <v>3218528.99</v>
      </c>
    </row>
    <row r="16" spans="1:17">
      <c r="A16" s="67" t="s">
        <v>47</v>
      </c>
      <c r="B16" s="67" t="s">
        <v>48</v>
      </c>
      <c r="C16" s="67" t="s">
        <v>35</v>
      </c>
      <c r="D16" s="67" t="s">
        <v>36</v>
      </c>
      <c r="E16" s="67" t="s">
        <v>37</v>
      </c>
      <c r="F16" s="67" t="s">
        <v>38</v>
      </c>
      <c r="G16" s="67" t="s">
        <v>39</v>
      </c>
      <c r="H16" s="67" t="s">
        <v>110</v>
      </c>
      <c r="I16" s="67" t="s">
        <v>13</v>
      </c>
      <c r="J16" s="67" t="s">
        <v>19</v>
      </c>
      <c r="K16" s="67" t="s">
        <v>40</v>
      </c>
      <c r="L16" s="67" t="s">
        <v>13</v>
      </c>
      <c r="M16" s="62">
        <v>226915.65</v>
      </c>
      <c r="N16" s="62">
        <v>226916</v>
      </c>
      <c r="O16" s="62">
        <v>226915.65</v>
      </c>
      <c r="P16" s="62">
        <v>226915.65</v>
      </c>
      <c r="Q16" s="62">
        <v>226915.65</v>
      </c>
    </row>
    <row r="17" spans="1:17">
      <c r="A17" s="67" t="s">
        <v>49</v>
      </c>
      <c r="B17" s="67" t="s">
        <v>50</v>
      </c>
      <c r="C17" s="67" t="s">
        <v>35</v>
      </c>
      <c r="D17" s="67" t="s">
        <v>36</v>
      </c>
      <c r="E17" s="67" t="s">
        <v>37</v>
      </c>
      <c r="F17" s="67" t="s">
        <v>38</v>
      </c>
      <c r="G17" s="67" t="s">
        <v>39</v>
      </c>
      <c r="H17" s="67" t="s">
        <v>110</v>
      </c>
      <c r="I17" s="67" t="s">
        <v>13</v>
      </c>
      <c r="J17" s="67" t="s">
        <v>19</v>
      </c>
      <c r="K17" s="67" t="s">
        <v>40</v>
      </c>
      <c r="L17" s="67" t="s">
        <v>12</v>
      </c>
      <c r="M17" s="62">
        <v>233278.87</v>
      </c>
      <c r="N17" s="62">
        <v>233279</v>
      </c>
      <c r="O17" s="62">
        <v>233278.87</v>
      </c>
      <c r="P17" s="62">
        <v>233278.87</v>
      </c>
      <c r="Q17" s="62">
        <v>233278.87</v>
      </c>
    </row>
    <row r="18" spans="1:17">
      <c r="A18" s="67" t="s">
        <v>49</v>
      </c>
      <c r="B18" s="67" t="s">
        <v>50</v>
      </c>
      <c r="C18" s="67" t="s">
        <v>35</v>
      </c>
      <c r="D18" s="67" t="s">
        <v>36</v>
      </c>
      <c r="E18" s="67" t="s">
        <v>37</v>
      </c>
      <c r="F18" s="67" t="s">
        <v>38</v>
      </c>
      <c r="G18" s="67" t="s">
        <v>39</v>
      </c>
      <c r="H18" s="67" t="s">
        <v>110</v>
      </c>
      <c r="I18" s="67" t="s">
        <v>13</v>
      </c>
      <c r="J18" s="67" t="s">
        <v>19</v>
      </c>
      <c r="K18" s="67" t="s">
        <v>40</v>
      </c>
      <c r="L18" s="67" t="s">
        <v>13</v>
      </c>
      <c r="M18" s="62">
        <v>1352258.69</v>
      </c>
      <c r="N18" s="62">
        <v>1352259</v>
      </c>
      <c r="O18" s="62">
        <v>1352258.69</v>
      </c>
      <c r="P18" s="62">
        <v>1352258.69</v>
      </c>
      <c r="Q18" s="62">
        <v>1352258.69</v>
      </c>
    </row>
    <row r="19" spans="1:17">
      <c r="A19" s="67" t="s">
        <v>141</v>
      </c>
      <c r="B19" s="67" t="s">
        <v>142</v>
      </c>
      <c r="C19" s="67" t="s">
        <v>35</v>
      </c>
      <c r="D19" s="67" t="s">
        <v>36</v>
      </c>
      <c r="E19" s="67" t="s">
        <v>37</v>
      </c>
      <c r="F19" s="67" t="s">
        <v>38</v>
      </c>
      <c r="G19" s="67" t="s">
        <v>39</v>
      </c>
      <c r="H19" s="67" t="s">
        <v>110</v>
      </c>
      <c r="I19" s="67" t="s">
        <v>13</v>
      </c>
      <c r="J19" s="67" t="s">
        <v>19</v>
      </c>
      <c r="K19" s="67" t="s">
        <v>40</v>
      </c>
      <c r="L19" s="67" t="s">
        <v>13</v>
      </c>
      <c r="M19" s="62">
        <v>97465.95</v>
      </c>
      <c r="N19" s="62">
        <v>97466</v>
      </c>
      <c r="O19" s="62">
        <v>97465.95</v>
      </c>
      <c r="P19" s="62">
        <v>97465.95</v>
      </c>
      <c r="Q19" s="62">
        <v>97465.95</v>
      </c>
    </row>
    <row r="20" spans="1:17">
      <c r="A20" s="67" t="s">
        <v>143</v>
      </c>
      <c r="B20" s="67" t="s">
        <v>144</v>
      </c>
      <c r="C20" s="67" t="s">
        <v>35</v>
      </c>
      <c r="D20" s="67" t="s">
        <v>36</v>
      </c>
      <c r="E20" s="67" t="s">
        <v>37</v>
      </c>
      <c r="F20" s="67" t="s">
        <v>38</v>
      </c>
      <c r="G20" s="67" t="s">
        <v>39</v>
      </c>
      <c r="H20" s="67" t="s">
        <v>110</v>
      </c>
      <c r="I20" s="67" t="s">
        <v>13</v>
      </c>
      <c r="J20" s="67" t="s">
        <v>19</v>
      </c>
      <c r="K20" s="67" t="s">
        <v>40</v>
      </c>
      <c r="L20" s="67" t="s">
        <v>13</v>
      </c>
      <c r="M20" s="62">
        <v>84202.83</v>
      </c>
      <c r="N20" s="62">
        <v>84203</v>
      </c>
      <c r="O20" s="62">
        <v>84202.83</v>
      </c>
      <c r="P20" s="62">
        <v>84202.83</v>
      </c>
      <c r="Q20" s="62">
        <v>84202.83</v>
      </c>
    </row>
    <row r="21" spans="1:17">
      <c r="A21" s="67" t="s">
        <v>116</v>
      </c>
      <c r="B21" s="67" t="s">
        <v>117</v>
      </c>
      <c r="C21" s="67" t="s">
        <v>35</v>
      </c>
      <c r="D21" s="67" t="s">
        <v>36</v>
      </c>
      <c r="E21" s="67" t="s">
        <v>37</v>
      </c>
      <c r="F21" s="67" t="s">
        <v>38</v>
      </c>
      <c r="G21" s="67" t="s">
        <v>39</v>
      </c>
      <c r="H21" s="67" t="s">
        <v>110</v>
      </c>
      <c r="I21" s="67" t="s">
        <v>13</v>
      </c>
      <c r="J21" s="67" t="s">
        <v>19</v>
      </c>
      <c r="K21" s="67" t="s">
        <v>40</v>
      </c>
      <c r="L21" s="67" t="s">
        <v>13</v>
      </c>
      <c r="M21" s="62">
        <v>465389.11</v>
      </c>
      <c r="N21" s="62">
        <v>465390</v>
      </c>
      <c r="O21" s="62">
        <v>465389.11</v>
      </c>
      <c r="P21" s="62">
        <v>465389.11</v>
      </c>
      <c r="Q21" s="62">
        <v>465389.11</v>
      </c>
    </row>
    <row r="22" spans="1:17">
      <c r="A22" s="67" t="s">
        <v>61</v>
      </c>
      <c r="B22" s="67" t="s">
        <v>62</v>
      </c>
      <c r="C22" s="67" t="s">
        <v>35</v>
      </c>
      <c r="D22" s="67" t="s">
        <v>36</v>
      </c>
      <c r="E22" s="67" t="s">
        <v>37</v>
      </c>
      <c r="F22" s="67" t="s">
        <v>38</v>
      </c>
      <c r="G22" s="67" t="s">
        <v>39</v>
      </c>
      <c r="H22" s="67" t="s">
        <v>110</v>
      </c>
      <c r="I22" s="67" t="s">
        <v>13</v>
      </c>
      <c r="J22" s="67" t="s">
        <v>19</v>
      </c>
      <c r="K22" s="67" t="s">
        <v>40</v>
      </c>
      <c r="L22" s="67" t="s">
        <v>12</v>
      </c>
      <c r="M22" s="62">
        <v>0</v>
      </c>
      <c r="N22" s="62">
        <v>0</v>
      </c>
      <c r="O22" s="67"/>
      <c r="P22" s="67"/>
      <c r="Q22" s="67"/>
    </row>
    <row r="23" spans="1:17">
      <c r="A23" s="67" t="s">
        <v>61</v>
      </c>
      <c r="B23" s="67" t="s">
        <v>62</v>
      </c>
      <c r="C23" s="67" t="s">
        <v>35</v>
      </c>
      <c r="D23" s="67" t="s">
        <v>36</v>
      </c>
      <c r="E23" s="67" t="s">
        <v>37</v>
      </c>
      <c r="F23" s="67" t="s">
        <v>38</v>
      </c>
      <c r="G23" s="67" t="s">
        <v>39</v>
      </c>
      <c r="H23" s="67" t="s">
        <v>110</v>
      </c>
      <c r="I23" s="67" t="s">
        <v>13</v>
      </c>
      <c r="J23" s="67" t="s">
        <v>19</v>
      </c>
      <c r="K23" s="67" t="s">
        <v>40</v>
      </c>
      <c r="L23" s="67" t="s">
        <v>13</v>
      </c>
      <c r="M23" s="62">
        <v>206120.85</v>
      </c>
      <c r="N23" s="62">
        <v>206121</v>
      </c>
      <c r="O23" s="62">
        <v>206120.85</v>
      </c>
      <c r="P23" s="62">
        <v>206120.85</v>
      </c>
      <c r="Q23" s="62">
        <v>206120.85</v>
      </c>
    </row>
    <row r="24" spans="1:17">
      <c r="A24" s="67" t="s">
        <v>145</v>
      </c>
      <c r="B24" s="67" t="s">
        <v>115</v>
      </c>
      <c r="C24" s="67" t="s">
        <v>35</v>
      </c>
      <c r="D24" s="67" t="s">
        <v>36</v>
      </c>
      <c r="E24" s="67" t="s">
        <v>37</v>
      </c>
      <c r="F24" s="67" t="s">
        <v>38</v>
      </c>
      <c r="G24" s="67" t="s">
        <v>39</v>
      </c>
      <c r="H24" s="67" t="s">
        <v>110</v>
      </c>
      <c r="I24" s="67" t="s">
        <v>55</v>
      </c>
      <c r="J24" s="67" t="s">
        <v>19</v>
      </c>
      <c r="K24" s="67" t="s">
        <v>40</v>
      </c>
      <c r="L24" s="67" t="s">
        <v>12</v>
      </c>
      <c r="M24" s="62">
        <v>34520998.780000001</v>
      </c>
      <c r="N24" s="62">
        <v>34520999</v>
      </c>
      <c r="O24" s="62">
        <v>34520998.780000001</v>
      </c>
      <c r="P24" s="62">
        <v>34520998.780000001</v>
      </c>
      <c r="Q24" s="62">
        <v>34520998.780000001</v>
      </c>
    </row>
    <row r="25" spans="1:17">
      <c r="A25" s="67" t="s">
        <v>145</v>
      </c>
      <c r="B25" s="67" t="s">
        <v>115</v>
      </c>
      <c r="C25" s="67" t="s">
        <v>35</v>
      </c>
      <c r="D25" s="67" t="s">
        <v>36</v>
      </c>
      <c r="E25" s="67" t="s">
        <v>37</v>
      </c>
      <c r="F25" s="67" t="s">
        <v>38</v>
      </c>
      <c r="G25" s="67" t="s">
        <v>39</v>
      </c>
      <c r="H25" s="67" t="s">
        <v>110</v>
      </c>
      <c r="I25" s="67" t="s">
        <v>55</v>
      </c>
      <c r="J25" s="67" t="s">
        <v>19</v>
      </c>
      <c r="K25" s="67" t="s">
        <v>40</v>
      </c>
      <c r="L25" s="67" t="s">
        <v>13</v>
      </c>
      <c r="M25" s="62">
        <v>7278765.5899999999</v>
      </c>
      <c r="N25" s="62">
        <v>7278766</v>
      </c>
      <c r="O25" s="62">
        <v>7145564.4800000004</v>
      </c>
      <c r="P25" s="62">
        <v>7145564.4800000004</v>
      </c>
      <c r="Q25" s="62">
        <v>7145564.4800000004</v>
      </c>
    </row>
    <row r="26" spans="1:17">
      <c r="A26" s="67" t="s">
        <v>65</v>
      </c>
      <c r="B26" s="67" t="s">
        <v>66</v>
      </c>
      <c r="C26" s="67" t="s">
        <v>35</v>
      </c>
      <c r="D26" s="67" t="s">
        <v>36</v>
      </c>
      <c r="E26" s="67" t="s">
        <v>37</v>
      </c>
      <c r="F26" s="67" t="s">
        <v>38</v>
      </c>
      <c r="G26" s="67" t="s">
        <v>39</v>
      </c>
      <c r="H26" s="67" t="s">
        <v>110</v>
      </c>
      <c r="I26" s="67" t="s">
        <v>55</v>
      </c>
      <c r="J26" s="67" t="s">
        <v>19</v>
      </c>
      <c r="K26" s="67" t="s">
        <v>40</v>
      </c>
      <c r="L26" s="67" t="s">
        <v>12</v>
      </c>
      <c r="M26" s="62">
        <v>79172472.709999993</v>
      </c>
      <c r="N26" s="62">
        <v>79172473</v>
      </c>
      <c r="O26" s="62">
        <v>79154555.900000006</v>
      </c>
      <c r="P26" s="62">
        <v>79154555.900000006</v>
      </c>
      <c r="Q26" s="62">
        <v>79154555.900000006</v>
      </c>
    </row>
    <row r="27" spans="1:17">
      <c r="A27" s="67" t="s">
        <v>65</v>
      </c>
      <c r="B27" s="67" t="s">
        <v>66</v>
      </c>
      <c r="C27" s="67" t="s">
        <v>35</v>
      </c>
      <c r="D27" s="67" t="s">
        <v>36</v>
      </c>
      <c r="E27" s="67" t="s">
        <v>37</v>
      </c>
      <c r="F27" s="67" t="s">
        <v>38</v>
      </c>
      <c r="G27" s="67" t="s">
        <v>56</v>
      </c>
      <c r="H27" s="67" t="s">
        <v>120</v>
      </c>
      <c r="I27" s="67" t="s">
        <v>55</v>
      </c>
      <c r="J27" s="67" t="s">
        <v>19</v>
      </c>
      <c r="K27" s="67" t="s">
        <v>40</v>
      </c>
      <c r="L27" s="67" t="s">
        <v>12</v>
      </c>
      <c r="M27" s="62">
        <v>122545075</v>
      </c>
      <c r="N27" s="62">
        <v>0</v>
      </c>
      <c r="O27" s="62">
        <v>122431836.40000001</v>
      </c>
      <c r="P27" s="62">
        <v>122431836.40000001</v>
      </c>
      <c r="Q27" s="62">
        <v>122431836.40000001</v>
      </c>
    </row>
    <row r="28" spans="1:17">
      <c r="A28" s="67" t="s">
        <v>146</v>
      </c>
      <c r="B28" s="67" t="s">
        <v>147</v>
      </c>
      <c r="C28" s="67" t="s">
        <v>35</v>
      </c>
      <c r="D28" s="67" t="s">
        <v>36</v>
      </c>
      <c r="E28" s="67" t="s">
        <v>37</v>
      </c>
      <c r="F28" s="67" t="s">
        <v>38</v>
      </c>
      <c r="G28" s="67" t="s">
        <v>39</v>
      </c>
      <c r="H28" s="67" t="s">
        <v>110</v>
      </c>
      <c r="I28" s="67" t="s">
        <v>55</v>
      </c>
      <c r="J28" s="67" t="s">
        <v>19</v>
      </c>
      <c r="K28" s="67" t="s">
        <v>40</v>
      </c>
      <c r="L28" s="67" t="s">
        <v>12</v>
      </c>
      <c r="M28" s="62">
        <v>2213875587.3200002</v>
      </c>
      <c r="N28" s="62">
        <v>2213875588</v>
      </c>
      <c r="O28" s="62">
        <v>2213153503.5999999</v>
      </c>
      <c r="P28" s="62">
        <v>2213153503.5999999</v>
      </c>
      <c r="Q28" s="62">
        <v>2213153503.5999999</v>
      </c>
    </row>
    <row r="29" spans="1:17">
      <c r="A29" s="67" t="s">
        <v>146</v>
      </c>
      <c r="B29" s="67" t="s">
        <v>147</v>
      </c>
      <c r="C29" s="67" t="s">
        <v>35</v>
      </c>
      <c r="D29" s="67" t="s">
        <v>36</v>
      </c>
      <c r="E29" s="67" t="s">
        <v>37</v>
      </c>
      <c r="F29" s="67" t="s">
        <v>38</v>
      </c>
      <c r="G29" s="67" t="s">
        <v>56</v>
      </c>
      <c r="H29" s="67" t="s">
        <v>120</v>
      </c>
      <c r="I29" s="67" t="s">
        <v>55</v>
      </c>
      <c r="J29" s="67" t="s">
        <v>19</v>
      </c>
      <c r="K29" s="67" t="s">
        <v>40</v>
      </c>
      <c r="L29" s="67" t="s">
        <v>12</v>
      </c>
      <c r="M29" s="62">
        <v>1105879520</v>
      </c>
      <c r="N29" s="62">
        <v>0</v>
      </c>
      <c r="O29" s="62">
        <v>1104004267.6900001</v>
      </c>
      <c r="P29" s="62">
        <v>1104004267.6900001</v>
      </c>
      <c r="Q29" s="62">
        <v>1104004267.6900001</v>
      </c>
    </row>
    <row r="30" spans="1:17">
      <c r="A30" s="67" t="s">
        <v>67</v>
      </c>
      <c r="B30" s="67" t="s">
        <v>68</v>
      </c>
      <c r="C30" s="67" t="s">
        <v>35</v>
      </c>
      <c r="D30" s="67" t="s">
        <v>36</v>
      </c>
      <c r="E30" s="67" t="s">
        <v>37</v>
      </c>
      <c r="F30" s="67" t="s">
        <v>38</v>
      </c>
      <c r="G30" s="67" t="s">
        <v>39</v>
      </c>
      <c r="H30" s="67" t="s">
        <v>110</v>
      </c>
      <c r="I30" s="67" t="s">
        <v>13</v>
      </c>
      <c r="J30" s="67" t="s">
        <v>19</v>
      </c>
      <c r="K30" s="67" t="s">
        <v>40</v>
      </c>
      <c r="L30" s="67" t="s">
        <v>14</v>
      </c>
      <c r="M30" s="62">
        <v>19436718.859999999</v>
      </c>
      <c r="N30" s="62">
        <v>19424719</v>
      </c>
      <c r="O30" s="62">
        <v>19436718.859999999</v>
      </c>
      <c r="P30" s="62">
        <v>19436718.859999999</v>
      </c>
      <c r="Q30" s="62">
        <v>19436718.859999999</v>
      </c>
    </row>
    <row r="31" spans="1:17">
      <c r="A31" s="67" t="s">
        <v>67</v>
      </c>
      <c r="B31" s="67" t="s">
        <v>68</v>
      </c>
      <c r="C31" s="67" t="s">
        <v>35</v>
      </c>
      <c r="D31" s="67" t="s">
        <v>36</v>
      </c>
      <c r="E31" s="67" t="s">
        <v>37</v>
      </c>
      <c r="F31" s="67" t="s">
        <v>38</v>
      </c>
      <c r="G31" s="67" t="s">
        <v>39</v>
      </c>
      <c r="H31" s="67" t="s">
        <v>110</v>
      </c>
      <c r="I31" s="67" t="s">
        <v>13</v>
      </c>
      <c r="J31" s="67" t="s">
        <v>19</v>
      </c>
      <c r="K31" s="67" t="s">
        <v>40</v>
      </c>
      <c r="L31" s="67" t="s">
        <v>13</v>
      </c>
      <c r="M31" s="62">
        <v>68503036.599999994</v>
      </c>
      <c r="N31" s="62">
        <v>68503037</v>
      </c>
      <c r="O31" s="62">
        <v>68503036.599999994</v>
      </c>
      <c r="P31" s="62">
        <v>68503036.599999994</v>
      </c>
      <c r="Q31" s="62">
        <v>68503036.599999994</v>
      </c>
    </row>
    <row r="32" spans="1:17">
      <c r="A32" s="67" t="s">
        <v>67</v>
      </c>
      <c r="B32" s="67" t="s">
        <v>68</v>
      </c>
      <c r="C32" s="67" t="s">
        <v>35</v>
      </c>
      <c r="D32" s="67" t="s">
        <v>36</v>
      </c>
      <c r="E32" s="67" t="s">
        <v>37</v>
      </c>
      <c r="F32" s="67" t="s">
        <v>38</v>
      </c>
      <c r="G32" s="67" t="s">
        <v>39</v>
      </c>
      <c r="H32" s="67" t="s">
        <v>110</v>
      </c>
      <c r="I32" s="67" t="s">
        <v>13</v>
      </c>
      <c r="J32" s="67" t="s">
        <v>148</v>
      </c>
      <c r="K32" s="67" t="s">
        <v>149</v>
      </c>
      <c r="L32" s="67" t="s">
        <v>12</v>
      </c>
      <c r="M32" s="62">
        <v>788733384.63</v>
      </c>
      <c r="N32" s="62">
        <v>788733385</v>
      </c>
      <c r="O32" s="62">
        <v>788687344.69000006</v>
      </c>
      <c r="P32" s="62">
        <v>788687344.69000006</v>
      </c>
      <c r="Q32" s="62">
        <v>788687344.69000006</v>
      </c>
    </row>
    <row r="33" spans="1:17">
      <c r="A33" s="67" t="s">
        <v>67</v>
      </c>
      <c r="B33" s="67" t="s">
        <v>68</v>
      </c>
      <c r="C33" s="67" t="s">
        <v>35</v>
      </c>
      <c r="D33" s="67" t="s">
        <v>36</v>
      </c>
      <c r="E33" s="67" t="s">
        <v>37</v>
      </c>
      <c r="F33" s="67" t="s">
        <v>38</v>
      </c>
      <c r="G33" s="67" t="s">
        <v>41</v>
      </c>
      <c r="H33" s="67" t="s">
        <v>42</v>
      </c>
      <c r="I33" s="67" t="s">
        <v>13</v>
      </c>
      <c r="J33" s="67" t="s">
        <v>19</v>
      </c>
      <c r="K33" s="67" t="s">
        <v>40</v>
      </c>
      <c r="L33" s="67" t="s">
        <v>13</v>
      </c>
      <c r="M33" s="62">
        <v>4775038</v>
      </c>
      <c r="N33" s="62">
        <v>0</v>
      </c>
      <c r="O33" s="62">
        <v>4775032.37</v>
      </c>
      <c r="P33" s="62">
        <v>4775030.2699999996</v>
      </c>
      <c r="Q33" s="62">
        <v>4775030.2699999996</v>
      </c>
    </row>
    <row r="34" spans="1:17">
      <c r="A34" s="67" t="s">
        <v>67</v>
      </c>
      <c r="B34" s="67" t="s">
        <v>68</v>
      </c>
      <c r="C34" s="67" t="s">
        <v>35</v>
      </c>
      <c r="D34" s="67" t="s">
        <v>36</v>
      </c>
      <c r="E34" s="67" t="s">
        <v>37</v>
      </c>
      <c r="F34" s="67" t="s">
        <v>38</v>
      </c>
      <c r="G34" s="67" t="s">
        <v>56</v>
      </c>
      <c r="H34" s="67" t="s">
        <v>120</v>
      </c>
      <c r="I34" s="67" t="s">
        <v>13</v>
      </c>
      <c r="J34" s="67" t="s">
        <v>19</v>
      </c>
      <c r="K34" s="67" t="s">
        <v>40</v>
      </c>
      <c r="L34" s="67" t="s">
        <v>14</v>
      </c>
      <c r="M34" s="62">
        <v>270364</v>
      </c>
      <c r="N34" s="62">
        <v>0</v>
      </c>
      <c r="O34" s="62">
        <v>270362.11</v>
      </c>
      <c r="P34" s="62">
        <v>270362.11</v>
      </c>
      <c r="Q34" s="62">
        <v>270362.11</v>
      </c>
    </row>
    <row r="35" spans="1:17">
      <c r="A35" s="67" t="s">
        <v>67</v>
      </c>
      <c r="B35" s="67" t="s">
        <v>68</v>
      </c>
      <c r="C35" s="67" t="s">
        <v>35</v>
      </c>
      <c r="D35" s="67" t="s">
        <v>36</v>
      </c>
      <c r="E35" s="67" t="s">
        <v>37</v>
      </c>
      <c r="F35" s="67" t="s">
        <v>38</v>
      </c>
      <c r="G35" s="67" t="s">
        <v>56</v>
      </c>
      <c r="H35" s="67" t="s">
        <v>120</v>
      </c>
      <c r="I35" s="67" t="s">
        <v>13</v>
      </c>
      <c r="J35" s="67" t="s">
        <v>19</v>
      </c>
      <c r="K35" s="67" t="s">
        <v>40</v>
      </c>
      <c r="L35" s="67" t="s">
        <v>12</v>
      </c>
      <c r="M35" s="62">
        <v>263335313</v>
      </c>
      <c r="N35" s="62">
        <v>0</v>
      </c>
      <c r="O35" s="62">
        <v>263276572.19999999</v>
      </c>
      <c r="P35" s="62">
        <v>263276572.19999999</v>
      </c>
      <c r="Q35" s="62">
        <v>263276572.19999999</v>
      </c>
    </row>
    <row r="36" spans="1:17">
      <c r="A36" s="67" t="s">
        <v>67</v>
      </c>
      <c r="B36" s="67" t="s">
        <v>68</v>
      </c>
      <c r="C36" s="67" t="s">
        <v>35</v>
      </c>
      <c r="D36" s="67" t="s">
        <v>36</v>
      </c>
      <c r="E36" s="67" t="s">
        <v>37</v>
      </c>
      <c r="F36" s="67" t="s">
        <v>38</v>
      </c>
      <c r="G36" s="67" t="s">
        <v>56</v>
      </c>
      <c r="H36" s="67" t="s">
        <v>120</v>
      </c>
      <c r="I36" s="67" t="s">
        <v>13</v>
      </c>
      <c r="J36" s="67" t="s">
        <v>19</v>
      </c>
      <c r="K36" s="67" t="s">
        <v>40</v>
      </c>
      <c r="L36" s="67" t="s">
        <v>13</v>
      </c>
      <c r="M36" s="62">
        <v>62208236</v>
      </c>
      <c r="N36" s="62">
        <v>0</v>
      </c>
      <c r="O36" s="62">
        <v>62183340.399999999</v>
      </c>
      <c r="P36" s="62">
        <v>62183340.399999999</v>
      </c>
      <c r="Q36" s="62">
        <v>62183340.399999999</v>
      </c>
    </row>
    <row r="37" spans="1:17">
      <c r="A37" t="s">
        <v>63</v>
      </c>
      <c r="B37" t="s">
        <v>64</v>
      </c>
      <c r="C37" t="s">
        <v>35</v>
      </c>
      <c r="D37" t="s">
        <v>36</v>
      </c>
      <c r="E37" t="s">
        <v>37</v>
      </c>
      <c r="F37" t="s">
        <v>38</v>
      </c>
      <c r="G37" t="s">
        <v>41</v>
      </c>
      <c r="H37" t="s">
        <v>42</v>
      </c>
      <c r="M37" s="62"/>
      <c r="N37" s="62"/>
      <c r="O37" s="62"/>
      <c r="P37" s="62"/>
    </row>
    <row r="38" spans="1:17">
      <c r="A38" t="s">
        <v>123</v>
      </c>
      <c r="B38" t="s">
        <v>124</v>
      </c>
      <c r="C38" t="s">
        <v>35</v>
      </c>
      <c r="D38" t="s">
        <v>36</v>
      </c>
      <c r="E38" t="s">
        <v>37</v>
      </c>
      <c r="F38" t="s">
        <v>38</v>
      </c>
      <c r="G38" t="s">
        <v>39</v>
      </c>
      <c r="H38" t="s">
        <v>110</v>
      </c>
      <c r="M38" s="62">
        <f>SUM(M10:M37)</f>
        <v>4867492929.5799999</v>
      </c>
      <c r="N38" s="62">
        <f t="shared" ref="N38:Q38" si="0">SUM(N10:N37)</f>
        <v>3308467392</v>
      </c>
      <c r="O38" s="62">
        <f t="shared" si="0"/>
        <v>4864501553.1699991</v>
      </c>
      <c r="P38" s="62">
        <f t="shared" si="0"/>
        <v>4864501551.0699997</v>
      </c>
      <c r="Q38" s="62">
        <f t="shared" si="0"/>
        <v>4864501551.0699997</v>
      </c>
    </row>
    <row r="39" spans="1:17">
      <c r="A39" t="s">
        <v>65</v>
      </c>
      <c r="B39" t="s">
        <v>66</v>
      </c>
      <c r="C39" t="s">
        <v>35</v>
      </c>
      <c r="D39" t="s">
        <v>36</v>
      </c>
      <c r="E39" t="s">
        <v>37</v>
      </c>
      <c r="F39" t="s">
        <v>38</v>
      </c>
      <c r="G39" t="s">
        <v>39</v>
      </c>
      <c r="H39" t="s">
        <v>110</v>
      </c>
      <c r="M39" s="62"/>
    </row>
    <row r="40" spans="1:17">
      <c r="A40" t="s">
        <v>65</v>
      </c>
      <c r="B40" t="s">
        <v>66</v>
      </c>
      <c r="C40" t="s">
        <v>35</v>
      </c>
      <c r="D40" t="s">
        <v>36</v>
      </c>
      <c r="E40" t="s">
        <v>37</v>
      </c>
      <c r="F40" t="s">
        <v>38</v>
      </c>
      <c r="G40" t="s">
        <v>56</v>
      </c>
      <c r="H40" t="s">
        <v>120</v>
      </c>
      <c r="M40" s="62"/>
      <c r="N40" s="62"/>
      <c r="O40" s="62"/>
      <c r="P40" s="62"/>
    </row>
    <row r="41" spans="1:17">
      <c r="A41" t="s">
        <v>67</v>
      </c>
      <c r="B41" t="s">
        <v>68</v>
      </c>
      <c r="C41" t="s">
        <v>35</v>
      </c>
      <c r="D41" t="s">
        <v>36</v>
      </c>
      <c r="E41" t="s">
        <v>37</v>
      </c>
      <c r="F41" t="s">
        <v>38</v>
      </c>
      <c r="G41" t="s">
        <v>39</v>
      </c>
      <c r="H41" t="s">
        <v>110</v>
      </c>
      <c r="M41" s="62"/>
    </row>
    <row r="42" spans="1:17">
      <c r="A42" t="s">
        <v>67</v>
      </c>
      <c r="B42" t="s">
        <v>68</v>
      </c>
      <c r="C42" t="s">
        <v>35</v>
      </c>
      <c r="D42" t="s">
        <v>36</v>
      </c>
      <c r="E42" t="s">
        <v>37</v>
      </c>
      <c r="F42" t="s">
        <v>38</v>
      </c>
      <c r="G42" t="s">
        <v>39</v>
      </c>
      <c r="H42" t="s">
        <v>110</v>
      </c>
      <c r="M42" s="62"/>
    </row>
    <row r="43" spans="1:17">
      <c r="A43" t="s">
        <v>67</v>
      </c>
      <c r="B43" t="s">
        <v>68</v>
      </c>
      <c r="C43" t="s">
        <v>35</v>
      </c>
      <c r="D43" t="s">
        <v>36</v>
      </c>
      <c r="E43" t="s">
        <v>37</v>
      </c>
      <c r="F43" t="s">
        <v>38</v>
      </c>
      <c r="G43" t="s">
        <v>39</v>
      </c>
      <c r="H43" t="s">
        <v>110</v>
      </c>
      <c r="M43" s="62"/>
    </row>
    <row r="44" spans="1:17">
      <c r="A44" t="s">
        <v>67</v>
      </c>
      <c r="B44" t="s">
        <v>68</v>
      </c>
      <c r="C44" t="s">
        <v>35</v>
      </c>
      <c r="D44" t="s">
        <v>36</v>
      </c>
      <c r="E44" t="s">
        <v>37</v>
      </c>
      <c r="F44" t="s">
        <v>38</v>
      </c>
      <c r="G44" t="s">
        <v>41</v>
      </c>
      <c r="H44" t="s">
        <v>42</v>
      </c>
      <c r="M44" s="62"/>
      <c r="N44" s="62"/>
      <c r="O44" s="62"/>
      <c r="P44" s="62"/>
    </row>
    <row r="45" spans="1:17">
      <c r="A45" t="s">
        <v>67</v>
      </c>
      <c r="B45" t="s">
        <v>68</v>
      </c>
      <c r="C45" t="s">
        <v>35</v>
      </c>
      <c r="D45" t="s">
        <v>36</v>
      </c>
      <c r="E45" t="s">
        <v>37</v>
      </c>
      <c r="F45" t="s">
        <v>38</v>
      </c>
      <c r="G45" t="s">
        <v>56</v>
      </c>
      <c r="H45" t="s">
        <v>120</v>
      </c>
      <c r="M45" s="62"/>
      <c r="N45" s="62"/>
      <c r="O45" s="62"/>
      <c r="P45" s="62"/>
    </row>
    <row r="46" spans="1:17">
      <c r="A46" t="s">
        <v>67</v>
      </c>
      <c r="B46" t="s">
        <v>68</v>
      </c>
      <c r="C46" t="s">
        <v>35</v>
      </c>
      <c r="D46" t="s">
        <v>36</v>
      </c>
      <c r="E46" t="s">
        <v>37</v>
      </c>
      <c r="F46" t="s">
        <v>38</v>
      </c>
      <c r="G46" t="s">
        <v>56</v>
      </c>
      <c r="H46" t="s">
        <v>120</v>
      </c>
      <c r="M46" s="62"/>
      <c r="N46" s="62"/>
      <c r="O46" s="62"/>
      <c r="P46" s="62"/>
    </row>
    <row r="47" spans="1:17">
      <c r="A47" t="s">
        <v>67</v>
      </c>
      <c r="B47" t="s">
        <v>68</v>
      </c>
      <c r="C47" t="s">
        <v>35</v>
      </c>
      <c r="D47" t="s">
        <v>36</v>
      </c>
      <c r="E47" t="s">
        <v>37</v>
      </c>
      <c r="F47" t="s">
        <v>38</v>
      </c>
      <c r="G47" t="s">
        <v>56</v>
      </c>
      <c r="H47" t="s">
        <v>120</v>
      </c>
      <c r="M47" s="62"/>
      <c r="N47" s="62"/>
      <c r="O47" s="62"/>
      <c r="P47" s="62"/>
    </row>
  </sheetData>
  <mergeCells count="1">
    <mergeCell ref="A4:Q4"/>
  </mergeCells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2"/>
  <dimension ref="A1:Q49"/>
  <sheetViews>
    <sheetView zoomScale="85" zoomScaleNormal="85" workbookViewId="0">
      <selection activeCell="U58" sqref="U58"/>
    </sheetView>
  </sheetViews>
  <sheetFormatPr defaultColWidth="14.85546875" defaultRowHeight="12.75"/>
  <cols>
    <col min="13" max="13" width="15.42578125" bestFit="1" customWidth="1"/>
    <col min="14" max="14" width="20.28515625" customWidth="1"/>
    <col min="15" max="15" width="18" customWidth="1"/>
    <col min="16" max="16" width="22.5703125" customWidth="1"/>
    <col min="17" max="17" width="17.5703125" customWidth="1"/>
  </cols>
  <sheetData>
    <row r="1" spans="1:17">
      <c r="A1" s="68" t="s">
        <v>126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</row>
    <row r="2" spans="1:17">
      <c r="A2" s="68"/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</row>
    <row r="3" spans="1:17" ht="10.5" customHeight="1">
      <c r="A3" s="68" t="s">
        <v>109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</row>
    <row r="4" spans="1:17" ht="10.5" customHeight="1">
      <c r="A4" s="91" t="s">
        <v>163</v>
      </c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</row>
    <row r="5" spans="1:17" ht="10.5" customHeight="1">
      <c r="A5" s="68"/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</row>
    <row r="6" spans="1:17">
      <c r="A6" s="68" t="s">
        <v>21</v>
      </c>
      <c r="B6" s="68"/>
      <c r="C6" s="68" t="s">
        <v>22</v>
      </c>
      <c r="D6" s="68" t="s">
        <v>23</v>
      </c>
      <c r="E6" s="68" t="s">
        <v>24</v>
      </c>
      <c r="F6" s="68"/>
      <c r="G6" s="68" t="s">
        <v>25</v>
      </c>
      <c r="H6" s="68"/>
      <c r="I6" s="68" t="s">
        <v>26</v>
      </c>
      <c r="J6" s="68" t="s">
        <v>27</v>
      </c>
      <c r="K6" s="68" t="s">
        <v>28</v>
      </c>
      <c r="L6" s="68" t="s">
        <v>29</v>
      </c>
      <c r="M6" s="68" t="s">
        <v>150</v>
      </c>
      <c r="N6" s="68" t="s">
        <v>151</v>
      </c>
      <c r="O6" s="68" t="s">
        <v>128</v>
      </c>
      <c r="P6" s="68" t="s">
        <v>129</v>
      </c>
      <c r="Q6" s="68" t="s">
        <v>130</v>
      </c>
    </row>
    <row r="7" spans="1:17">
      <c r="A7" s="68"/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  <c r="M7" s="68" t="s">
        <v>152</v>
      </c>
      <c r="N7" s="68" t="s">
        <v>153</v>
      </c>
      <c r="O7" s="68" t="s">
        <v>131</v>
      </c>
      <c r="P7" s="68" t="s">
        <v>132</v>
      </c>
      <c r="Q7" s="68" t="s">
        <v>133</v>
      </c>
    </row>
    <row r="8" spans="1:17">
      <c r="A8" s="68"/>
      <c r="B8" s="68"/>
      <c r="C8" s="68"/>
      <c r="D8" s="68"/>
      <c r="E8" s="68"/>
      <c r="F8" s="68"/>
      <c r="G8" s="68"/>
      <c r="H8" s="68"/>
      <c r="I8" s="68"/>
      <c r="J8" s="68"/>
      <c r="K8" s="68"/>
      <c r="L8" s="68" t="s">
        <v>32</v>
      </c>
      <c r="M8" s="68" t="s">
        <v>161</v>
      </c>
      <c r="N8" s="68" t="s">
        <v>161</v>
      </c>
      <c r="O8" s="68" t="s">
        <v>161</v>
      </c>
      <c r="P8" s="68" t="s">
        <v>161</v>
      </c>
      <c r="Q8" s="68" t="s">
        <v>161</v>
      </c>
    </row>
    <row r="9" spans="1:17" s="68" customFormat="1"/>
    <row r="10" spans="1:17">
      <c r="A10" s="68" t="s">
        <v>139</v>
      </c>
      <c r="B10" s="68" t="s">
        <v>140</v>
      </c>
      <c r="C10" s="68" t="s">
        <v>35</v>
      </c>
      <c r="D10" s="68" t="s">
        <v>36</v>
      </c>
      <c r="E10" s="68" t="s">
        <v>37</v>
      </c>
      <c r="F10" s="68" t="s">
        <v>38</v>
      </c>
      <c r="G10" s="68" t="s">
        <v>39</v>
      </c>
      <c r="H10" s="68" t="s">
        <v>110</v>
      </c>
      <c r="I10" s="68" t="s">
        <v>13</v>
      </c>
      <c r="J10" s="68" t="s">
        <v>19</v>
      </c>
      <c r="K10" s="68" t="s">
        <v>40</v>
      </c>
      <c r="L10" s="68" t="s">
        <v>14</v>
      </c>
      <c r="M10" s="62">
        <v>78632148.159999996</v>
      </c>
      <c r="N10" s="62">
        <v>78632149</v>
      </c>
      <c r="O10" s="62">
        <v>78632148.159999996</v>
      </c>
      <c r="P10" s="62">
        <v>78632148.159999996</v>
      </c>
      <c r="Q10" s="62">
        <v>78632148.159999996</v>
      </c>
    </row>
    <row r="11" spans="1:17">
      <c r="A11" s="68" t="s">
        <v>139</v>
      </c>
      <c r="B11" s="68" t="s">
        <v>140</v>
      </c>
      <c r="C11" s="68" t="s">
        <v>35</v>
      </c>
      <c r="D11" s="68" t="s">
        <v>36</v>
      </c>
      <c r="E11" s="68" t="s">
        <v>37</v>
      </c>
      <c r="F11" s="68" t="s">
        <v>38</v>
      </c>
      <c r="G11" s="68" t="s">
        <v>39</v>
      </c>
      <c r="H11" s="68" t="s">
        <v>110</v>
      </c>
      <c r="I11" s="68" t="s">
        <v>13</v>
      </c>
      <c r="J11" s="68" t="s">
        <v>19</v>
      </c>
      <c r="K11" s="68" t="s">
        <v>40</v>
      </c>
      <c r="L11" s="68" t="s">
        <v>12</v>
      </c>
      <c r="M11" s="62">
        <v>901709.03</v>
      </c>
      <c r="N11" s="62">
        <v>901710</v>
      </c>
      <c r="O11" s="62">
        <v>901709.03</v>
      </c>
      <c r="P11" s="62">
        <v>901709.03</v>
      </c>
      <c r="Q11" s="62">
        <v>901709.03</v>
      </c>
    </row>
    <row r="12" spans="1:17">
      <c r="A12" s="68" t="s">
        <v>33</v>
      </c>
      <c r="B12" s="68" t="s">
        <v>34</v>
      </c>
      <c r="C12" s="68" t="s">
        <v>35</v>
      </c>
      <c r="D12" s="68" t="s">
        <v>36</v>
      </c>
      <c r="E12" s="68" t="s">
        <v>37</v>
      </c>
      <c r="F12" s="68" t="s">
        <v>38</v>
      </c>
      <c r="G12" s="68" t="s">
        <v>39</v>
      </c>
      <c r="H12" s="68" t="s">
        <v>110</v>
      </c>
      <c r="I12" s="68" t="s">
        <v>13</v>
      </c>
      <c r="J12" s="68" t="s">
        <v>19</v>
      </c>
      <c r="K12" s="68" t="s">
        <v>40</v>
      </c>
      <c r="L12" s="68" t="s">
        <v>13</v>
      </c>
      <c r="M12" s="62">
        <v>1465927.08</v>
      </c>
      <c r="N12" s="62">
        <v>1465928</v>
      </c>
      <c r="O12" s="62">
        <v>1465927.08</v>
      </c>
      <c r="P12" s="62">
        <v>1465927.08</v>
      </c>
      <c r="Q12" s="62">
        <v>1465927.08</v>
      </c>
    </row>
    <row r="13" spans="1:17">
      <c r="A13" s="68" t="s">
        <v>43</v>
      </c>
      <c r="B13" s="68" t="s">
        <v>44</v>
      </c>
      <c r="C13" s="68" t="s">
        <v>35</v>
      </c>
      <c r="D13" s="68" t="s">
        <v>36</v>
      </c>
      <c r="E13" s="68" t="s">
        <v>37</v>
      </c>
      <c r="F13" s="68" t="s">
        <v>38</v>
      </c>
      <c r="G13" s="68" t="s">
        <v>39</v>
      </c>
      <c r="H13" s="68" t="s">
        <v>110</v>
      </c>
      <c r="I13" s="68" t="s">
        <v>13</v>
      </c>
      <c r="J13" s="68" t="s">
        <v>19</v>
      </c>
      <c r="K13" s="68" t="s">
        <v>40</v>
      </c>
      <c r="L13" s="68" t="s">
        <v>12</v>
      </c>
      <c r="M13" s="62">
        <v>10010110.189999999</v>
      </c>
      <c r="N13" s="62">
        <v>10010111</v>
      </c>
      <c r="O13" s="62">
        <v>10010110.189999999</v>
      </c>
      <c r="P13" s="62">
        <v>10010110.189999999</v>
      </c>
      <c r="Q13" s="62">
        <v>10010110.189999999</v>
      </c>
    </row>
    <row r="14" spans="1:17">
      <c r="A14" s="68" t="s">
        <v>45</v>
      </c>
      <c r="B14" s="68" t="s">
        <v>46</v>
      </c>
      <c r="C14" s="68" t="s">
        <v>35</v>
      </c>
      <c r="D14" s="68" t="s">
        <v>36</v>
      </c>
      <c r="E14" s="68" t="s">
        <v>37</v>
      </c>
      <c r="F14" s="68" t="s">
        <v>38</v>
      </c>
      <c r="G14" s="68" t="s">
        <v>39</v>
      </c>
      <c r="H14" s="68" t="s">
        <v>110</v>
      </c>
      <c r="I14" s="68" t="s">
        <v>13</v>
      </c>
      <c r="J14" s="68" t="s">
        <v>19</v>
      </c>
      <c r="K14" s="68" t="s">
        <v>40</v>
      </c>
      <c r="L14" s="68" t="s">
        <v>12</v>
      </c>
      <c r="M14" s="62">
        <v>64363.69</v>
      </c>
      <c r="N14" s="62">
        <v>64364</v>
      </c>
      <c r="O14" s="62">
        <v>64363.69</v>
      </c>
      <c r="P14" s="62">
        <v>64363.69</v>
      </c>
      <c r="Q14" s="62">
        <v>64363.69</v>
      </c>
    </row>
    <row r="15" spans="1:17">
      <c r="A15" s="68" t="s">
        <v>45</v>
      </c>
      <c r="B15" s="68" t="s">
        <v>46</v>
      </c>
      <c r="C15" s="68" t="s">
        <v>35</v>
      </c>
      <c r="D15" s="68" t="s">
        <v>36</v>
      </c>
      <c r="E15" s="68" t="s">
        <v>37</v>
      </c>
      <c r="F15" s="68" t="s">
        <v>38</v>
      </c>
      <c r="G15" s="68" t="s">
        <v>39</v>
      </c>
      <c r="H15" s="68" t="s">
        <v>110</v>
      </c>
      <c r="I15" s="68" t="s">
        <v>13</v>
      </c>
      <c r="J15" s="68" t="s">
        <v>19</v>
      </c>
      <c r="K15" s="68" t="s">
        <v>40</v>
      </c>
      <c r="L15" s="68" t="s">
        <v>13</v>
      </c>
      <c r="M15" s="62">
        <v>3218528.99</v>
      </c>
      <c r="N15" s="62">
        <v>3218529</v>
      </c>
      <c r="O15" s="62">
        <v>3218528.99</v>
      </c>
      <c r="P15" s="62">
        <v>3218528.99</v>
      </c>
      <c r="Q15" s="62">
        <v>3218528.99</v>
      </c>
    </row>
    <row r="16" spans="1:17">
      <c r="A16" s="68" t="s">
        <v>47</v>
      </c>
      <c r="B16" s="68" t="s">
        <v>48</v>
      </c>
      <c r="C16" s="68" t="s">
        <v>35</v>
      </c>
      <c r="D16" s="68" t="s">
        <v>36</v>
      </c>
      <c r="E16" s="68" t="s">
        <v>37</v>
      </c>
      <c r="F16" s="68" t="s">
        <v>38</v>
      </c>
      <c r="G16" s="68" t="s">
        <v>39</v>
      </c>
      <c r="H16" s="68" t="s">
        <v>110</v>
      </c>
      <c r="I16" s="68" t="s">
        <v>13</v>
      </c>
      <c r="J16" s="68" t="s">
        <v>19</v>
      </c>
      <c r="K16" s="68" t="s">
        <v>40</v>
      </c>
      <c r="L16" s="68" t="s">
        <v>13</v>
      </c>
      <c r="M16" s="62">
        <v>226915.65</v>
      </c>
      <c r="N16" s="62">
        <v>226916</v>
      </c>
      <c r="O16" s="62">
        <v>226915.65</v>
      </c>
      <c r="P16" s="62">
        <v>226915.65</v>
      </c>
      <c r="Q16" s="62">
        <v>226915.65</v>
      </c>
    </row>
    <row r="17" spans="1:17">
      <c r="A17" s="68" t="s">
        <v>49</v>
      </c>
      <c r="B17" s="68" t="s">
        <v>50</v>
      </c>
      <c r="C17" s="68" t="s">
        <v>35</v>
      </c>
      <c r="D17" s="68" t="s">
        <v>36</v>
      </c>
      <c r="E17" s="68" t="s">
        <v>37</v>
      </c>
      <c r="F17" s="68" t="s">
        <v>38</v>
      </c>
      <c r="G17" s="68" t="s">
        <v>39</v>
      </c>
      <c r="H17" s="68" t="s">
        <v>110</v>
      </c>
      <c r="I17" s="68" t="s">
        <v>13</v>
      </c>
      <c r="J17" s="68" t="s">
        <v>19</v>
      </c>
      <c r="K17" s="68" t="s">
        <v>40</v>
      </c>
      <c r="L17" s="68" t="s">
        <v>12</v>
      </c>
      <c r="M17" s="62">
        <v>233278.87</v>
      </c>
      <c r="N17" s="62">
        <v>233279</v>
      </c>
      <c r="O17" s="62">
        <v>233278.87</v>
      </c>
      <c r="P17" s="62">
        <v>233278.87</v>
      </c>
      <c r="Q17" s="62">
        <v>233278.87</v>
      </c>
    </row>
    <row r="18" spans="1:17">
      <c r="A18" s="68" t="s">
        <v>49</v>
      </c>
      <c r="B18" s="68" t="s">
        <v>50</v>
      </c>
      <c r="C18" s="68" t="s">
        <v>35</v>
      </c>
      <c r="D18" s="68" t="s">
        <v>36</v>
      </c>
      <c r="E18" s="68" t="s">
        <v>37</v>
      </c>
      <c r="F18" s="68" t="s">
        <v>38</v>
      </c>
      <c r="G18" s="68" t="s">
        <v>39</v>
      </c>
      <c r="H18" s="68" t="s">
        <v>110</v>
      </c>
      <c r="I18" s="68" t="s">
        <v>13</v>
      </c>
      <c r="J18" s="68" t="s">
        <v>19</v>
      </c>
      <c r="K18" s="68" t="s">
        <v>40</v>
      </c>
      <c r="L18" s="68" t="s">
        <v>13</v>
      </c>
      <c r="M18" s="62">
        <v>1352258.69</v>
      </c>
      <c r="N18" s="62">
        <v>1352259</v>
      </c>
      <c r="O18" s="62">
        <v>1352258.69</v>
      </c>
      <c r="P18" s="62">
        <v>1352258.69</v>
      </c>
      <c r="Q18" s="62">
        <v>1352258.69</v>
      </c>
    </row>
    <row r="19" spans="1:17">
      <c r="A19" s="68" t="s">
        <v>141</v>
      </c>
      <c r="B19" s="68" t="s">
        <v>142</v>
      </c>
      <c r="C19" s="68" t="s">
        <v>35</v>
      </c>
      <c r="D19" s="68" t="s">
        <v>36</v>
      </c>
      <c r="E19" s="68" t="s">
        <v>37</v>
      </c>
      <c r="F19" s="68" t="s">
        <v>38</v>
      </c>
      <c r="G19" s="68" t="s">
        <v>39</v>
      </c>
      <c r="H19" s="68" t="s">
        <v>110</v>
      </c>
      <c r="I19" s="68" t="s">
        <v>13</v>
      </c>
      <c r="J19" s="68" t="s">
        <v>19</v>
      </c>
      <c r="K19" s="68" t="s">
        <v>40</v>
      </c>
      <c r="L19" s="68" t="s">
        <v>13</v>
      </c>
      <c r="M19" s="62">
        <v>97465.95</v>
      </c>
      <c r="N19" s="62">
        <v>97466</v>
      </c>
      <c r="O19" s="62">
        <v>97465.95</v>
      </c>
      <c r="P19" s="62">
        <v>97465.95</v>
      </c>
      <c r="Q19" s="62">
        <v>97465.95</v>
      </c>
    </row>
    <row r="20" spans="1:17">
      <c r="A20" s="68" t="s">
        <v>143</v>
      </c>
      <c r="B20" s="68" t="s">
        <v>144</v>
      </c>
      <c r="C20" s="68" t="s">
        <v>35</v>
      </c>
      <c r="D20" s="68" t="s">
        <v>36</v>
      </c>
      <c r="E20" s="68" t="s">
        <v>37</v>
      </c>
      <c r="F20" s="68" t="s">
        <v>38</v>
      </c>
      <c r="G20" s="68" t="s">
        <v>39</v>
      </c>
      <c r="H20" s="68" t="s">
        <v>110</v>
      </c>
      <c r="I20" s="68" t="s">
        <v>13</v>
      </c>
      <c r="J20" s="68" t="s">
        <v>19</v>
      </c>
      <c r="K20" s="68" t="s">
        <v>40</v>
      </c>
      <c r="L20" s="68" t="s">
        <v>13</v>
      </c>
      <c r="M20" s="62">
        <v>84202.83</v>
      </c>
      <c r="N20" s="62">
        <v>84203</v>
      </c>
      <c r="O20" s="62">
        <v>84202.83</v>
      </c>
      <c r="P20" s="62">
        <v>84202.83</v>
      </c>
      <c r="Q20" s="62">
        <v>84202.83</v>
      </c>
    </row>
    <row r="21" spans="1:17">
      <c r="A21" s="68" t="s">
        <v>116</v>
      </c>
      <c r="B21" s="68" t="s">
        <v>117</v>
      </c>
      <c r="C21" s="68" t="s">
        <v>35</v>
      </c>
      <c r="D21" s="68" t="s">
        <v>36</v>
      </c>
      <c r="E21" s="68" t="s">
        <v>37</v>
      </c>
      <c r="F21" s="68" t="s">
        <v>38</v>
      </c>
      <c r="G21" s="68" t="s">
        <v>39</v>
      </c>
      <c r="H21" s="68" t="s">
        <v>110</v>
      </c>
      <c r="I21" s="68" t="s">
        <v>13</v>
      </c>
      <c r="J21" s="68" t="s">
        <v>19</v>
      </c>
      <c r="K21" s="68" t="s">
        <v>40</v>
      </c>
      <c r="L21" s="68" t="s">
        <v>13</v>
      </c>
      <c r="M21" s="62">
        <v>465389.11</v>
      </c>
      <c r="N21" s="62">
        <v>465390</v>
      </c>
      <c r="O21" s="62">
        <v>465389.11</v>
      </c>
      <c r="P21" s="62">
        <v>465389.11</v>
      </c>
      <c r="Q21" s="62">
        <v>465389.11</v>
      </c>
    </row>
    <row r="22" spans="1:17">
      <c r="A22" s="68" t="s">
        <v>61</v>
      </c>
      <c r="B22" s="68" t="s">
        <v>62</v>
      </c>
      <c r="C22" s="68" t="s">
        <v>35</v>
      </c>
      <c r="D22" s="68" t="s">
        <v>36</v>
      </c>
      <c r="E22" s="68" t="s">
        <v>37</v>
      </c>
      <c r="F22" s="68" t="s">
        <v>38</v>
      </c>
      <c r="G22" s="68" t="s">
        <v>39</v>
      </c>
      <c r="H22" s="68" t="s">
        <v>110</v>
      </c>
      <c r="I22" s="68" t="s">
        <v>13</v>
      </c>
      <c r="J22" s="68" t="s">
        <v>19</v>
      </c>
      <c r="K22" s="68" t="s">
        <v>40</v>
      </c>
      <c r="L22" s="68" t="s">
        <v>12</v>
      </c>
      <c r="M22" s="62">
        <v>0</v>
      </c>
      <c r="N22" s="62">
        <v>0</v>
      </c>
      <c r="O22" s="68"/>
      <c r="P22" s="68"/>
      <c r="Q22" s="68"/>
    </row>
    <row r="23" spans="1:17">
      <c r="A23" s="68" t="s">
        <v>61</v>
      </c>
      <c r="B23" s="68" t="s">
        <v>62</v>
      </c>
      <c r="C23" s="68" t="s">
        <v>35</v>
      </c>
      <c r="D23" s="68" t="s">
        <v>36</v>
      </c>
      <c r="E23" s="68" t="s">
        <v>37</v>
      </c>
      <c r="F23" s="68" t="s">
        <v>38</v>
      </c>
      <c r="G23" s="68" t="s">
        <v>39</v>
      </c>
      <c r="H23" s="68" t="s">
        <v>110</v>
      </c>
      <c r="I23" s="68" t="s">
        <v>13</v>
      </c>
      <c r="J23" s="68" t="s">
        <v>19</v>
      </c>
      <c r="K23" s="68" t="s">
        <v>40</v>
      </c>
      <c r="L23" s="68" t="s">
        <v>13</v>
      </c>
      <c r="M23" s="62">
        <v>206120.85</v>
      </c>
      <c r="N23" s="62">
        <v>206121</v>
      </c>
      <c r="O23" s="62">
        <v>206120.85</v>
      </c>
      <c r="P23" s="62">
        <v>206120.85</v>
      </c>
      <c r="Q23" s="62">
        <v>206120.85</v>
      </c>
    </row>
    <row r="24" spans="1:17">
      <c r="A24" s="68" t="s">
        <v>145</v>
      </c>
      <c r="B24" s="68" t="s">
        <v>115</v>
      </c>
      <c r="C24" s="68" t="s">
        <v>35</v>
      </c>
      <c r="D24" s="68" t="s">
        <v>36</v>
      </c>
      <c r="E24" s="68" t="s">
        <v>37</v>
      </c>
      <c r="F24" s="68" t="s">
        <v>38</v>
      </c>
      <c r="G24" s="68" t="s">
        <v>39</v>
      </c>
      <c r="H24" s="68" t="s">
        <v>110</v>
      </c>
      <c r="I24" s="68" t="s">
        <v>55</v>
      </c>
      <c r="J24" s="68" t="s">
        <v>19</v>
      </c>
      <c r="K24" s="68" t="s">
        <v>40</v>
      </c>
      <c r="L24" s="68" t="s">
        <v>12</v>
      </c>
      <c r="M24" s="62">
        <v>34520998.780000001</v>
      </c>
      <c r="N24" s="62">
        <v>34520999</v>
      </c>
      <c r="O24" s="62">
        <v>34520998.340000004</v>
      </c>
      <c r="P24" s="62">
        <v>34520998.340000004</v>
      </c>
      <c r="Q24" s="62">
        <v>34520998.340000004</v>
      </c>
    </row>
    <row r="25" spans="1:17">
      <c r="A25" s="68" t="s">
        <v>145</v>
      </c>
      <c r="B25" s="68" t="s">
        <v>115</v>
      </c>
      <c r="C25" s="68" t="s">
        <v>35</v>
      </c>
      <c r="D25" s="68" t="s">
        <v>36</v>
      </c>
      <c r="E25" s="68" t="s">
        <v>37</v>
      </c>
      <c r="F25" s="68" t="s">
        <v>38</v>
      </c>
      <c r="G25" s="68" t="s">
        <v>39</v>
      </c>
      <c r="H25" s="68" t="s">
        <v>110</v>
      </c>
      <c r="I25" s="68" t="s">
        <v>55</v>
      </c>
      <c r="J25" s="68" t="s">
        <v>19</v>
      </c>
      <c r="K25" s="68" t="s">
        <v>40</v>
      </c>
      <c r="L25" s="68" t="s">
        <v>13</v>
      </c>
      <c r="M25" s="62">
        <v>7278765.5899999999</v>
      </c>
      <c r="N25" s="62">
        <v>7278766</v>
      </c>
      <c r="O25" s="62">
        <v>7145564.4800000004</v>
      </c>
      <c r="P25" s="62">
        <v>7145564.4800000004</v>
      </c>
      <c r="Q25" s="62">
        <v>7145564.4800000004</v>
      </c>
    </row>
    <row r="26" spans="1:17">
      <c r="A26" s="68" t="s">
        <v>65</v>
      </c>
      <c r="B26" s="68" t="s">
        <v>66</v>
      </c>
      <c r="C26" s="68" t="s">
        <v>35</v>
      </c>
      <c r="D26" s="68" t="s">
        <v>36</v>
      </c>
      <c r="E26" s="68" t="s">
        <v>37</v>
      </c>
      <c r="F26" s="68" t="s">
        <v>38</v>
      </c>
      <c r="G26" s="68" t="s">
        <v>39</v>
      </c>
      <c r="H26" s="68" t="s">
        <v>110</v>
      </c>
      <c r="I26" s="68" t="s">
        <v>55</v>
      </c>
      <c r="J26" s="68" t="s">
        <v>19</v>
      </c>
      <c r="K26" s="68" t="s">
        <v>40</v>
      </c>
      <c r="L26" s="68" t="s">
        <v>12</v>
      </c>
      <c r="M26" s="62">
        <v>79172472.709999993</v>
      </c>
      <c r="N26" s="62">
        <v>79172473</v>
      </c>
      <c r="O26" s="62">
        <v>79154555.900000006</v>
      </c>
      <c r="P26" s="62">
        <v>79154555.900000006</v>
      </c>
      <c r="Q26" s="62">
        <v>79154555.900000006</v>
      </c>
    </row>
    <row r="27" spans="1:17">
      <c r="A27" s="68" t="s">
        <v>65</v>
      </c>
      <c r="B27" s="68" t="s">
        <v>66</v>
      </c>
      <c r="C27" s="68" t="s">
        <v>35</v>
      </c>
      <c r="D27" s="68" t="s">
        <v>36</v>
      </c>
      <c r="E27" s="68" t="s">
        <v>37</v>
      </c>
      <c r="F27" s="68" t="s">
        <v>38</v>
      </c>
      <c r="G27" s="68" t="s">
        <v>56</v>
      </c>
      <c r="H27" s="68" t="s">
        <v>120</v>
      </c>
      <c r="I27" s="68" t="s">
        <v>55</v>
      </c>
      <c r="J27" s="68" t="s">
        <v>19</v>
      </c>
      <c r="K27" s="68" t="s">
        <v>40</v>
      </c>
      <c r="L27" s="68" t="s">
        <v>12</v>
      </c>
      <c r="M27" s="62">
        <v>134732787</v>
      </c>
      <c r="N27" s="62">
        <v>0</v>
      </c>
      <c r="O27" s="62">
        <v>134527534.66</v>
      </c>
      <c r="P27" s="62">
        <v>134527534.66</v>
      </c>
      <c r="Q27" s="62">
        <v>134527534.66</v>
      </c>
    </row>
    <row r="28" spans="1:17">
      <c r="A28" s="68" t="s">
        <v>146</v>
      </c>
      <c r="B28" s="68" t="s">
        <v>147</v>
      </c>
      <c r="C28" s="68" t="s">
        <v>35</v>
      </c>
      <c r="D28" s="68" t="s">
        <v>36</v>
      </c>
      <c r="E28" s="68" t="s">
        <v>37</v>
      </c>
      <c r="F28" s="68" t="s">
        <v>38</v>
      </c>
      <c r="G28" s="68" t="s">
        <v>39</v>
      </c>
      <c r="H28" s="68" t="s">
        <v>110</v>
      </c>
      <c r="I28" s="68" t="s">
        <v>55</v>
      </c>
      <c r="J28" s="68" t="s">
        <v>19</v>
      </c>
      <c r="K28" s="68" t="s">
        <v>40</v>
      </c>
      <c r="L28" s="68" t="s">
        <v>12</v>
      </c>
      <c r="M28" s="62">
        <v>2213875587.3200002</v>
      </c>
      <c r="N28" s="62">
        <v>2213875588</v>
      </c>
      <c r="O28" s="62">
        <v>2212711709.29</v>
      </c>
      <c r="P28" s="62">
        <v>2212711709.29</v>
      </c>
      <c r="Q28" s="62">
        <v>2212711709.29</v>
      </c>
    </row>
    <row r="29" spans="1:17">
      <c r="A29" s="68" t="s">
        <v>146</v>
      </c>
      <c r="B29" s="68" t="s">
        <v>147</v>
      </c>
      <c r="C29" s="68" t="s">
        <v>35</v>
      </c>
      <c r="D29" s="68" t="s">
        <v>36</v>
      </c>
      <c r="E29" s="68" t="s">
        <v>37</v>
      </c>
      <c r="F29" s="68" t="s">
        <v>38</v>
      </c>
      <c r="G29" s="68" t="s">
        <v>56</v>
      </c>
      <c r="H29" s="68" t="s">
        <v>120</v>
      </c>
      <c r="I29" s="68" t="s">
        <v>55</v>
      </c>
      <c r="J29" s="68" t="s">
        <v>19</v>
      </c>
      <c r="K29" s="68" t="s">
        <v>40</v>
      </c>
      <c r="L29" s="68" t="s">
        <v>12</v>
      </c>
      <c r="M29" s="62">
        <v>1223982032</v>
      </c>
      <c r="N29" s="62">
        <v>0</v>
      </c>
      <c r="O29" s="62">
        <v>1221703741.51</v>
      </c>
      <c r="P29" s="62">
        <v>1221703741.51</v>
      </c>
      <c r="Q29" s="62">
        <v>1221703741.51</v>
      </c>
    </row>
    <row r="30" spans="1:17">
      <c r="A30" s="68" t="s">
        <v>67</v>
      </c>
      <c r="B30" s="68" t="s">
        <v>68</v>
      </c>
      <c r="C30" s="68" t="s">
        <v>35</v>
      </c>
      <c r="D30" s="68" t="s">
        <v>36</v>
      </c>
      <c r="E30" s="68" t="s">
        <v>37</v>
      </c>
      <c r="F30" s="68" t="s">
        <v>38</v>
      </c>
      <c r="G30" s="68" t="s">
        <v>39</v>
      </c>
      <c r="H30" s="68" t="s">
        <v>110</v>
      </c>
      <c r="I30" s="68" t="s">
        <v>13</v>
      </c>
      <c r="J30" s="68" t="s">
        <v>19</v>
      </c>
      <c r="K30" s="68" t="s">
        <v>40</v>
      </c>
      <c r="L30" s="68" t="s">
        <v>14</v>
      </c>
      <c r="M30" s="62">
        <v>19436718.859999999</v>
      </c>
      <c r="N30" s="62">
        <v>19424719</v>
      </c>
      <c r="O30" s="62">
        <v>19436718.859999999</v>
      </c>
      <c r="P30" s="62">
        <v>19436718.859999999</v>
      </c>
      <c r="Q30" s="62">
        <v>19436718.859999999</v>
      </c>
    </row>
    <row r="31" spans="1:17">
      <c r="A31" s="68" t="s">
        <v>67</v>
      </c>
      <c r="B31" s="68" t="s">
        <v>68</v>
      </c>
      <c r="C31" s="68" t="s">
        <v>35</v>
      </c>
      <c r="D31" s="68" t="s">
        <v>36</v>
      </c>
      <c r="E31" s="68" t="s">
        <v>37</v>
      </c>
      <c r="F31" s="68" t="s">
        <v>38</v>
      </c>
      <c r="G31" s="68" t="s">
        <v>39</v>
      </c>
      <c r="H31" s="68" t="s">
        <v>110</v>
      </c>
      <c r="I31" s="68" t="s">
        <v>13</v>
      </c>
      <c r="J31" s="68" t="s">
        <v>19</v>
      </c>
      <c r="K31" s="68" t="s">
        <v>40</v>
      </c>
      <c r="L31" s="68" t="s">
        <v>13</v>
      </c>
      <c r="M31" s="62">
        <v>68503036.599999994</v>
      </c>
      <c r="N31" s="62">
        <v>68503037</v>
      </c>
      <c r="O31" s="62">
        <v>68503036.599999994</v>
      </c>
      <c r="P31" s="62">
        <v>68503036.599999994</v>
      </c>
      <c r="Q31" s="62">
        <v>68503036.599999994</v>
      </c>
    </row>
    <row r="32" spans="1:17">
      <c r="A32" s="68" t="s">
        <v>67</v>
      </c>
      <c r="B32" s="68" t="s">
        <v>68</v>
      </c>
      <c r="C32" s="68" t="s">
        <v>35</v>
      </c>
      <c r="D32" s="68" t="s">
        <v>36</v>
      </c>
      <c r="E32" s="68" t="s">
        <v>37</v>
      </c>
      <c r="F32" s="68" t="s">
        <v>38</v>
      </c>
      <c r="G32" s="68" t="s">
        <v>39</v>
      </c>
      <c r="H32" s="68" t="s">
        <v>110</v>
      </c>
      <c r="I32" s="68" t="s">
        <v>13</v>
      </c>
      <c r="J32" s="68" t="s">
        <v>148</v>
      </c>
      <c r="K32" s="68" t="s">
        <v>149</v>
      </c>
      <c r="L32" s="68" t="s">
        <v>12</v>
      </c>
      <c r="M32" s="62">
        <v>788733384.63</v>
      </c>
      <c r="N32" s="62">
        <v>788733385</v>
      </c>
      <c r="O32" s="62">
        <v>788687344.69000006</v>
      </c>
      <c r="P32" s="62">
        <v>788687344.69000006</v>
      </c>
      <c r="Q32" s="62">
        <v>788687344.69000006</v>
      </c>
    </row>
    <row r="33" spans="1:17">
      <c r="A33" s="68" t="s">
        <v>67</v>
      </c>
      <c r="B33" s="68" t="s">
        <v>68</v>
      </c>
      <c r="C33" s="68" t="s">
        <v>35</v>
      </c>
      <c r="D33" s="68" t="s">
        <v>36</v>
      </c>
      <c r="E33" s="68" t="s">
        <v>37</v>
      </c>
      <c r="F33" s="68" t="s">
        <v>38</v>
      </c>
      <c r="G33" s="68" t="s">
        <v>41</v>
      </c>
      <c r="H33" s="68" t="s">
        <v>42</v>
      </c>
      <c r="I33" s="68" t="s">
        <v>13</v>
      </c>
      <c r="J33" s="68" t="s">
        <v>19</v>
      </c>
      <c r="K33" s="68" t="s">
        <v>40</v>
      </c>
      <c r="L33" s="68" t="s">
        <v>13</v>
      </c>
      <c r="M33" s="62">
        <v>5933139</v>
      </c>
      <c r="N33" s="62">
        <v>0</v>
      </c>
      <c r="O33" s="62">
        <v>5933132.8499999996</v>
      </c>
      <c r="P33" s="62">
        <v>5933130.75</v>
      </c>
      <c r="Q33" s="62">
        <v>5933130.75</v>
      </c>
    </row>
    <row r="34" spans="1:17">
      <c r="A34" s="68" t="s">
        <v>67</v>
      </c>
      <c r="B34" s="68" t="s">
        <v>68</v>
      </c>
      <c r="C34" s="68" t="s">
        <v>35</v>
      </c>
      <c r="D34" s="68" t="s">
        <v>36</v>
      </c>
      <c r="E34" s="68" t="s">
        <v>37</v>
      </c>
      <c r="F34" s="68" t="s">
        <v>38</v>
      </c>
      <c r="G34" s="68" t="s">
        <v>56</v>
      </c>
      <c r="H34" s="68" t="s">
        <v>120</v>
      </c>
      <c r="I34" s="68" t="s">
        <v>13</v>
      </c>
      <c r="J34" s="68" t="s">
        <v>19</v>
      </c>
      <c r="K34" s="68" t="s">
        <v>40</v>
      </c>
      <c r="L34" s="68" t="s">
        <v>14</v>
      </c>
      <c r="M34" s="62">
        <v>270364</v>
      </c>
      <c r="N34" s="62">
        <v>0</v>
      </c>
      <c r="O34" s="62">
        <v>270362.11</v>
      </c>
      <c r="P34" s="62">
        <v>270362.11</v>
      </c>
      <c r="Q34" s="62">
        <v>270362.11</v>
      </c>
    </row>
    <row r="35" spans="1:17">
      <c r="A35" s="68" t="s">
        <v>67</v>
      </c>
      <c r="B35" s="68" t="s">
        <v>68</v>
      </c>
      <c r="C35" s="68" t="s">
        <v>35</v>
      </c>
      <c r="D35" s="68" t="s">
        <v>36</v>
      </c>
      <c r="E35" s="68" t="s">
        <v>37</v>
      </c>
      <c r="F35" s="68" t="s">
        <v>38</v>
      </c>
      <c r="G35" s="68" t="s">
        <v>56</v>
      </c>
      <c r="H35" s="68" t="s">
        <v>120</v>
      </c>
      <c r="I35" s="68" t="s">
        <v>13</v>
      </c>
      <c r="J35" s="68" t="s">
        <v>19</v>
      </c>
      <c r="K35" s="68" t="s">
        <v>40</v>
      </c>
      <c r="L35" s="68" t="s">
        <v>12</v>
      </c>
      <c r="M35" s="62">
        <v>280218576</v>
      </c>
      <c r="N35" s="62">
        <v>0</v>
      </c>
      <c r="O35" s="62">
        <v>280063253.94999999</v>
      </c>
      <c r="P35" s="62">
        <v>280063253.94999999</v>
      </c>
      <c r="Q35" s="62">
        <v>280063253.94999999</v>
      </c>
    </row>
    <row r="36" spans="1:17">
      <c r="A36" s="68" t="s">
        <v>67</v>
      </c>
      <c r="B36" s="68" t="s">
        <v>68</v>
      </c>
      <c r="C36" s="68" t="s">
        <v>35</v>
      </c>
      <c r="D36" s="68" t="s">
        <v>36</v>
      </c>
      <c r="E36" s="68" t="s">
        <v>37</v>
      </c>
      <c r="F36" s="68" t="s">
        <v>38</v>
      </c>
      <c r="G36" s="68" t="s">
        <v>56</v>
      </c>
      <c r="H36" s="68" t="s">
        <v>120</v>
      </c>
      <c r="I36" s="68" t="s">
        <v>13</v>
      </c>
      <c r="J36" s="68" t="s">
        <v>19</v>
      </c>
      <c r="K36" s="68" t="s">
        <v>40</v>
      </c>
      <c r="L36" s="68" t="s">
        <v>13</v>
      </c>
      <c r="M36" s="62">
        <v>65406795</v>
      </c>
      <c r="N36" s="62">
        <v>0</v>
      </c>
      <c r="O36" s="62">
        <v>65329612.829999998</v>
      </c>
      <c r="P36" s="62">
        <v>65329612.829999998</v>
      </c>
      <c r="Q36" s="62">
        <v>65329612.829999998</v>
      </c>
    </row>
    <row r="37" spans="1:17">
      <c r="M37" s="62"/>
      <c r="N37" s="62"/>
      <c r="O37" s="62"/>
      <c r="P37" s="62"/>
    </row>
    <row r="38" spans="1:17">
      <c r="M38" s="62">
        <f>SUM(M10:M37)</f>
        <v>5019023076.5799999</v>
      </c>
      <c r="N38" s="62">
        <f t="shared" ref="N38:Q38" si="0">SUM(N10:N37)</f>
        <v>3308467392</v>
      </c>
      <c r="O38" s="62">
        <f t="shared" si="0"/>
        <v>5014945985.1599998</v>
      </c>
      <c r="P38" s="62">
        <f t="shared" si="0"/>
        <v>5014945983.0599995</v>
      </c>
      <c r="Q38" s="62">
        <f t="shared" si="0"/>
        <v>5014945983.0599995</v>
      </c>
    </row>
    <row r="39" spans="1:17">
      <c r="M39" s="62"/>
      <c r="N39" s="62"/>
      <c r="O39" s="62"/>
      <c r="P39" s="62"/>
    </row>
    <row r="40" spans="1:17">
      <c r="M40" s="62"/>
      <c r="N40" s="62"/>
      <c r="O40" s="62"/>
      <c r="P40" s="62"/>
    </row>
    <row r="41" spans="1:17">
      <c r="M41" s="62"/>
      <c r="N41" s="62"/>
      <c r="O41" s="62"/>
      <c r="P41" s="62"/>
    </row>
    <row r="42" spans="1:17">
      <c r="M42" s="62"/>
      <c r="N42" s="62"/>
      <c r="O42" s="62"/>
      <c r="P42" s="62"/>
    </row>
    <row r="43" spans="1:17">
      <c r="M43" s="62"/>
    </row>
    <row r="44" spans="1:17">
      <c r="M44" s="62"/>
      <c r="N44" s="62"/>
      <c r="O44" s="62"/>
      <c r="P44" s="62"/>
    </row>
    <row r="45" spans="1:17">
      <c r="M45" s="62"/>
      <c r="N45" s="62"/>
      <c r="O45" s="62"/>
      <c r="P45" s="62"/>
    </row>
    <row r="46" spans="1:17">
      <c r="M46" s="62"/>
      <c r="N46" s="62"/>
      <c r="O46" s="62"/>
      <c r="P46" s="62"/>
    </row>
    <row r="47" spans="1:17">
      <c r="M47" s="62"/>
      <c r="N47" s="62"/>
      <c r="O47" s="62"/>
      <c r="P47" s="62"/>
    </row>
    <row r="48" spans="1:17">
      <c r="M48" s="62"/>
      <c r="N48" s="62"/>
      <c r="O48" s="62"/>
      <c r="P48" s="62"/>
    </row>
    <row r="49" spans="13:16">
      <c r="M49" s="62"/>
      <c r="N49" s="62"/>
      <c r="O49" s="62"/>
      <c r="P49" s="62"/>
    </row>
  </sheetData>
  <mergeCells count="1">
    <mergeCell ref="A4:Q4"/>
  </mergeCells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3"/>
  <dimension ref="A1:Q51"/>
  <sheetViews>
    <sheetView zoomScale="65" workbookViewId="0">
      <selection activeCell="U58" sqref="U58"/>
    </sheetView>
  </sheetViews>
  <sheetFormatPr defaultRowHeight="12.75"/>
  <cols>
    <col min="13" max="16" width="16.85546875" customWidth="1"/>
    <col min="17" max="17" width="28.42578125" customWidth="1"/>
  </cols>
  <sheetData>
    <row r="1" spans="1:17">
      <c r="A1" s="69" t="s">
        <v>126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</row>
    <row r="2" spans="1:17">
      <c r="A2" s="69"/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</row>
    <row r="3" spans="1:17" ht="10.5" customHeight="1">
      <c r="A3" s="69"/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</row>
    <row r="4" spans="1:17" ht="10.5" customHeight="1">
      <c r="A4" s="69" t="s">
        <v>109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</row>
    <row r="5" spans="1:17" ht="10.5" customHeight="1">
      <c r="A5" s="91" t="s">
        <v>165</v>
      </c>
      <c r="B5" s="91"/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  <c r="P5" s="91"/>
      <c r="Q5" s="91"/>
    </row>
    <row r="6" spans="1:17">
      <c r="A6" s="69"/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</row>
    <row r="7" spans="1:17">
      <c r="A7" s="69" t="s">
        <v>21</v>
      </c>
      <c r="B7" s="69"/>
      <c r="C7" s="69" t="s">
        <v>22</v>
      </c>
      <c r="D7" s="69" t="s">
        <v>23</v>
      </c>
      <c r="E7" s="69" t="s">
        <v>24</v>
      </c>
      <c r="F7" s="69"/>
      <c r="G7" s="69" t="s">
        <v>25</v>
      </c>
      <c r="H7" s="69"/>
      <c r="I7" s="69" t="s">
        <v>26</v>
      </c>
      <c r="J7" s="69" t="s">
        <v>27</v>
      </c>
      <c r="K7" s="69" t="s">
        <v>28</v>
      </c>
      <c r="L7" s="69" t="s">
        <v>29</v>
      </c>
      <c r="M7" s="69" t="s">
        <v>150</v>
      </c>
      <c r="N7" s="69" t="s">
        <v>151</v>
      </c>
      <c r="O7" s="69" t="s">
        <v>128</v>
      </c>
      <c r="P7" s="69" t="s">
        <v>129</v>
      </c>
      <c r="Q7" s="69" t="s">
        <v>130</v>
      </c>
    </row>
    <row r="8" spans="1:17">
      <c r="A8" s="69"/>
      <c r="B8" s="69"/>
      <c r="C8" s="69"/>
      <c r="D8" s="69"/>
      <c r="E8" s="69"/>
      <c r="F8" s="69"/>
      <c r="G8" s="69"/>
      <c r="H8" s="69"/>
      <c r="I8" s="69"/>
      <c r="J8" s="69"/>
      <c r="K8" s="69"/>
      <c r="L8" s="69"/>
      <c r="M8" s="69" t="s">
        <v>152</v>
      </c>
      <c r="N8" s="69" t="s">
        <v>153</v>
      </c>
      <c r="O8" s="69" t="s">
        <v>131</v>
      </c>
      <c r="P8" s="69" t="s">
        <v>132</v>
      </c>
      <c r="Q8" s="69" t="s">
        <v>133</v>
      </c>
    </row>
    <row r="9" spans="1:17">
      <c r="A9" s="69"/>
      <c r="B9" s="69"/>
      <c r="C9" s="69"/>
      <c r="D9" s="69"/>
      <c r="E9" s="69"/>
      <c r="F9" s="69"/>
      <c r="G9" s="69"/>
      <c r="H9" s="69"/>
      <c r="I9" s="69"/>
      <c r="J9" s="69"/>
      <c r="K9" s="69"/>
      <c r="L9" s="69" t="s">
        <v>32</v>
      </c>
      <c r="M9" s="69" t="s">
        <v>161</v>
      </c>
      <c r="N9" s="69" t="s">
        <v>161</v>
      </c>
      <c r="O9" s="69" t="s">
        <v>161</v>
      </c>
      <c r="P9" s="69" t="s">
        <v>161</v>
      </c>
      <c r="Q9" s="69" t="s">
        <v>161</v>
      </c>
    </row>
    <row r="10" spans="1:17">
      <c r="A10" s="69" t="s">
        <v>139</v>
      </c>
      <c r="B10" s="69" t="s">
        <v>140</v>
      </c>
      <c r="C10" s="69" t="s">
        <v>35</v>
      </c>
      <c r="D10" s="69" t="s">
        <v>36</v>
      </c>
      <c r="E10" s="69" t="s">
        <v>37</v>
      </c>
      <c r="F10" s="69" t="s">
        <v>38</v>
      </c>
      <c r="G10" s="69" t="s">
        <v>39</v>
      </c>
      <c r="H10" s="69" t="s">
        <v>110</v>
      </c>
      <c r="I10" s="69" t="s">
        <v>13</v>
      </c>
      <c r="J10" s="69" t="s">
        <v>19</v>
      </c>
      <c r="K10" s="69" t="s">
        <v>40</v>
      </c>
      <c r="L10" s="69" t="s">
        <v>14</v>
      </c>
      <c r="M10" s="62">
        <v>78632148.159999996</v>
      </c>
      <c r="N10" s="62">
        <v>78632149</v>
      </c>
      <c r="O10" s="62">
        <v>78632148.159999996</v>
      </c>
      <c r="P10" s="62">
        <v>78632148.159999996</v>
      </c>
      <c r="Q10" s="62">
        <v>78632148.159999996</v>
      </c>
    </row>
    <row r="11" spans="1:17">
      <c r="A11" s="69" t="s">
        <v>139</v>
      </c>
      <c r="B11" s="69" t="s">
        <v>140</v>
      </c>
      <c r="C11" s="69" t="s">
        <v>35</v>
      </c>
      <c r="D11" s="69" t="s">
        <v>36</v>
      </c>
      <c r="E11" s="69" t="s">
        <v>37</v>
      </c>
      <c r="F11" s="69" t="s">
        <v>38</v>
      </c>
      <c r="G11" s="69" t="s">
        <v>39</v>
      </c>
      <c r="H11" s="69" t="s">
        <v>110</v>
      </c>
      <c r="I11" s="69" t="s">
        <v>13</v>
      </c>
      <c r="J11" s="69" t="s">
        <v>19</v>
      </c>
      <c r="K11" s="69" t="s">
        <v>40</v>
      </c>
      <c r="L11" s="69" t="s">
        <v>12</v>
      </c>
      <c r="M11" s="62">
        <v>901709.03</v>
      </c>
      <c r="N11" s="62">
        <v>901710</v>
      </c>
      <c r="O11" s="62">
        <v>901709.03</v>
      </c>
      <c r="P11" s="62">
        <v>901709.03</v>
      </c>
      <c r="Q11" s="62">
        <v>901709.03</v>
      </c>
    </row>
    <row r="12" spans="1:17">
      <c r="A12" s="69" t="s">
        <v>33</v>
      </c>
      <c r="B12" s="69" t="s">
        <v>34</v>
      </c>
      <c r="C12" s="69" t="s">
        <v>35</v>
      </c>
      <c r="D12" s="69" t="s">
        <v>36</v>
      </c>
      <c r="E12" s="69" t="s">
        <v>37</v>
      </c>
      <c r="F12" s="69" t="s">
        <v>38</v>
      </c>
      <c r="G12" s="69" t="s">
        <v>39</v>
      </c>
      <c r="H12" s="69" t="s">
        <v>110</v>
      </c>
      <c r="I12" s="69" t="s">
        <v>13</v>
      </c>
      <c r="J12" s="69" t="s">
        <v>19</v>
      </c>
      <c r="K12" s="69" t="s">
        <v>40</v>
      </c>
      <c r="L12" s="69" t="s">
        <v>13</v>
      </c>
      <c r="M12" s="62">
        <v>1465927.08</v>
      </c>
      <c r="N12" s="62">
        <v>1465928</v>
      </c>
      <c r="O12" s="62">
        <v>1465927.08</v>
      </c>
      <c r="P12" s="62">
        <v>1465927.08</v>
      </c>
      <c r="Q12" s="62">
        <v>1465927.08</v>
      </c>
    </row>
    <row r="13" spans="1:17">
      <c r="A13" s="69" t="s">
        <v>43</v>
      </c>
      <c r="B13" s="69" t="s">
        <v>44</v>
      </c>
      <c r="C13" s="69" t="s">
        <v>35</v>
      </c>
      <c r="D13" s="69" t="s">
        <v>36</v>
      </c>
      <c r="E13" s="69" t="s">
        <v>37</v>
      </c>
      <c r="F13" s="69" t="s">
        <v>38</v>
      </c>
      <c r="G13" s="69" t="s">
        <v>39</v>
      </c>
      <c r="H13" s="69" t="s">
        <v>110</v>
      </c>
      <c r="I13" s="69" t="s">
        <v>13</v>
      </c>
      <c r="J13" s="69" t="s">
        <v>19</v>
      </c>
      <c r="K13" s="69" t="s">
        <v>40</v>
      </c>
      <c r="L13" s="69" t="s">
        <v>12</v>
      </c>
      <c r="M13" s="62">
        <v>10010110.189999999</v>
      </c>
      <c r="N13" s="62">
        <v>10010111</v>
      </c>
      <c r="O13" s="62">
        <v>10010110.189999999</v>
      </c>
      <c r="P13" s="62">
        <v>10010110.189999999</v>
      </c>
      <c r="Q13" s="62">
        <v>10010110.189999999</v>
      </c>
    </row>
    <row r="14" spans="1:17">
      <c r="A14" s="69" t="s">
        <v>45</v>
      </c>
      <c r="B14" s="69" t="s">
        <v>46</v>
      </c>
      <c r="C14" s="69" t="s">
        <v>35</v>
      </c>
      <c r="D14" s="69" t="s">
        <v>36</v>
      </c>
      <c r="E14" s="69" t="s">
        <v>37</v>
      </c>
      <c r="F14" s="69" t="s">
        <v>38</v>
      </c>
      <c r="G14" s="69" t="s">
        <v>39</v>
      </c>
      <c r="H14" s="69" t="s">
        <v>110</v>
      </c>
      <c r="I14" s="69" t="s">
        <v>13</v>
      </c>
      <c r="J14" s="69" t="s">
        <v>19</v>
      </c>
      <c r="K14" s="69" t="s">
        <v>40</v>
      </c>
      <c r="L14" s="69" t="s">
        <v>12</v>
      </c>
      <c r="M14" s="62">
        <v>64363.69</v>
      </c>
      <c r="N14" s="62">
        <v>64364</v>
      </c>
      <c r="O14" s="62">
        <v>64363.69</v>
      </c>
      <c r="P14" s="62">
        <v>64363.69</v>
      </c>
      <c r="Q14" s="62">
        <v>64363.69</v>
      </c>
    </row>
    <row r="15" spans="1:17">
      <c r="A15" s="69" t="s">
        <v>45</v>
      </c>
      <c r="B15" s="69" t="s">
        <v>46</v>
      </c>
      <c r="C15" s="69" t="s">
        <v>35</v>
      </c>
      <c r="D15" s="69" t="s">
        <v>36</v>
      </c>
      <c r="E15" s="69" t="s">
        <v>37</v>
      </c>
      <c r="F15" s="69" t="s">
        <v>38</v>
      </c>
      <c r="G15" s="69" t="s">
        <v>39</v>
      </c>
      <c r="H15" s="69" t="s">
        <v>110</v>
      </c>
      <c r="I15" s="69" t="s">
        <v>13</v>
      </c>
      <c r="J15" s="69" t="s">
        <v>19</v>
      </c>
      <c r="K15" s="69" t="s">
        <v>40</v>
      </c>
      <c r="L15" s="69" t="s">
        <v>13</v>
      </c>
      <c r="M15" s="62">
        <v>3218528.99</v>
      </c>
      <c r="N15" s="62">
        <v>3218529</v>
      </c>
      <c r="O15" s="62">
        <v>3218528.99</v>
      </c>
      <c r="P15" s="62">
        <v>3218528.99</v>
      </c>
      <c r="Q15" s="62">
        <v>3218528.99</v>
      </c>
    </row>
    <row r="16" spans="1:17">
      <c r="A16" s="69" t="s">
        <v>47</v>
      </c>
      <c r="B16" s="69" t="s">
        <v>48</v>
      </c>
      <c r="C16" s="69" t="s">
        <v>35</v>
      </c>
      <c r="D16" s="69" t="s">
        <v>36</v>
      </c>
      <c r="E16" s="69" t="s">
        <v>37</v>
      </c>
      <c r="F16" s="69" t="s">
        <v>38</v>
      </c>
      <c r="G16" s="69" t="s">
        <v>39</v>
      </c>
      <c r="H16" s="69" t="s">
        <v>110</v>
      </c>
      <c r="I16" s="69" t="s">
        <v>13</v>
      </c>
      <c r="J16" s="69" t="s">
        <v>19</v>
      </c>
      <c r="K16" s="69" t="s">
        <v>40</v>
      </c>
      <c r="L16" s="69" t="s">
        <v>13</v>
      </c>
      <c r="M16" s="62">
        <v>226915.65</v>
      </c>
      <c r="N16" s="62">
        <v>226916</v>
      </c>
      <c r="O16" s="62">
        <v>226915.65</v>
      </c>
      <c r="P16" s="62">
        <v>226915.65</v>
      </c>
      <c r="Q16" s="62">
        <v>226915.65</v>
      </c>
    </row>
    <row r="17" spans="1:17">
      <c r="A17" s="69" t="s">
        <v>49</v>
      </c>
      <c r="B17" s="69" t="s">
        <v>50</v>
      </c>
      <c r="C17" s="69" t="s">
        <v>35</v>
      </c>
      <c r="D17" s="69" t="s">
        <v>36</v>
      </c>
      <c r="E17" s="69" t="s">
        <v>37</v>
      </c>
      <c r="F17" s="69" t="s">
        <v>38</v>
      </c>
      <c r="G17" s="69" t="s">
        <v>39</v>
      </c>
      <c r="H17" s="69" t="s">
        <v>110</v>
      </c>
      <c r="I17" s="69" t="s">
        <v>13</v>
      </c>
      <c r="J17" s="69" t="s">
        <v>19</v>
      </c>
      <c r="K17" s="69" t="s">
        <v>40</v>
      </c>
      <c r="L17" s="69" t="s">
        <v>12</v>
      </c>
      <c r="M17" s="62">
        <v>233278.87</v>
      </c>
      <c r="N17" s="62">
        <v>233279</v>
      </c>
      <c r="O17" s="62">
        <v>233278.87</v>
      </c>
      <c r="P17" s="62">
        <v>233278.87</v>
      </c>
      <c r="Q17" s="62">
        <v>233278.87</v>
      </c>
    </row>
    <row r="18" spans="1:17">
      <c r="A18" s="69" t="s">
        <v>49</v>
      </c>
      <c r="B18" s="69" t="s">
        <v>50</v>
      </c>
      <c r="C18" s="69" t="s">
        <v>35</v>
      </c>
      <c r="D18" s="69" t="s">
        <v>36</v>
      </c>
      <c r="E18" s="69" t="s">
        <v>37</v>
      </c>
      <c r="F18" s="69" t="s">
        <v>38</v>
      </c>
      <c r="G18" s="69" t="s">
        <v>39</v>
      </c>
      <c r="H18" s="69" t="s">
        <v>110</v>
      </c>
      <c r="I18" s="69" t="s">
        <v>13</v>
      </c>
      <c r="J18" s="69" t="s">
        <v>19</v>
      </c>
      <c r="K18" s="69" t="s">
        <v>40</v>
      </c>
      <c r="L18" s="69" t="s">
        <v>13</v>
      </c>
      <c r="M18" s="62">
        <v>1352258.69</v>
      </c>
      <c r="N18" s="62">
        <v>1352259</v>
      </c>
      <c r="O18" s="62">
        <v>1352258.69</v>
      </c>
      <c r="P18" s="62">
        <v>1352258.69</v>
      </c>
      <c r="Q18" s="62">
        <v>1352258.69</v>
      </c>
    </row>
    <row r="19" spans="1:17">
      <c r="A19" s="69" t="s">
        <v>141</v>
      </c>
      <c r="B19" s="69" t="s">
        <v>142</v>
      </c>
      <c r="C19" s="69" t="s">
        <v>35</v>
      </c>
      <c r="D19" s="69" t="s">
        <v>36</v>
      </c>
      <c r="E19" s="69" t="s">
        <v>37</v>
      </c>
      <c r="F19" s="69" t="s">
        <v>38</v>
      </c>
      <c r="G19" s="69" t="s">
        <v>39</v>
      </c>
      <c r="H19" s="69" t="s">
        <v>110</v>
      </c>
      <c r="I19" s="69" t="s">
        <v>13</v>
      </c>
      <c r="J19" s="69" t="s">
        <v>19</v>
      </c>
      <c r="K19" s="69" t="s">
        <v>40</v>
      </c>
      <c r="L19" s="69" t="s">
        <v>13</v>
      </c>
      <c r="M19" s="62">
        <v>97465.95</v>
      </c>
      <c r="N19" s="62">
        <v>97466</v>
      </c>
      <c r="O19" s="62">
        <v>97465.95</v>
      </c>
      <c r="P19" s="62">
        <v>97465.95</v>
      </c>
      <c r="Q19" s="62">
        <v>97465.95</v>
      </c>
    </row>
    <row r="20" spans="1:17">
      <c r="A20" s="69" t="s">
        <v>143</v>
      </c>
      <c r="B20" s="69" t="s">
        <v>144</v>
      </c>
      <c r="C20" s="69" t="s">
        <v>35</v>
      </c>
      <c r="D20" s="69" t="s">
        <v>36</v>
      </c>
      <c r="E20" s="69" t="s">
        <v>37</v>
      </c>
      <c r="F20" s="69" t="s">
        <v>38</v>
      </c>
      <c r="G20" s="69" t="s">
        <v>39</v>
      </c>
      <c r="H20" s="69" t="s">
        <v>110</v>
      </c>
      <c r="I20" s="69" t="s">
        <v>13</v>
      </c>
      <c r="J20" s="69" t="s">
        <v>19</v>
      </c>
      <c r="K20" s="69" t="s">
        <v>40</v>
      </c>
      <c r="L20" s="69" t="s">
        <v>13</v>
      </c>
      <c r="M20" s="62">
        <v>84202.83</v>
      </c>
      <c r="N20" s="62">
        <v>84203</v>
      </c>
      <c r="O20" s="62">
        <v>84202.83</v>
      </c>
      <c r="P20" s="62">
        <v>84202.83</v>
      </c>
      <c r="Q20" s="62">
        <v>84202.83</v>
      </c>
    </row>
    <row r="21" spans="1:17">
      <c r="A21" s="69" t="s">
        <v>116</v>
      </c>
      <c r="B21" s="69" t="s">
        <v>117</v>
      </c>
      <c r="C21" s="69" t="s">
        <v>35</v>
      </c>
      <c r="D21" s="69" t="s">
        <v>36</v>
      </c>
      <c r="E21" s="69" t="s">
        <v>37</v>
      </c>
      <c r="F21" s="69" t="s">
        <v>38</v>
      </c>
      <c r="G21" s="69" t="s">
        <v>39</v>
      </c>
      <c r="H21" s="69" t="s">
        <v>110</v>
      </c>
      <c r="I21" s="69" t="s">
        <v>13</v>
      </c>
      <c r="J21" s="69" t="s">
        <v>19</v>
      </c>
      <c r="K21" s="69" t="s">
        <v>40</v>
      </c>
      <c r="L21" s="69" t="s">
        <v>13</v>
      </c>
      <c r="M21" s="62">
        <v>465389.11</v>
      </c>
      <c r="N21" s="62">
        <v>465390</v>
      </c>
      <c r="O21" s="62">
        <v>465389.11</v>
      </c>
      <c r="P21" s="62">
        <v>465389.11</v>
      </c>
      <c r="Q21" s="62">
        <v>465389.11</v>
      </c>
    </row>
    <row r="22" spans="1:17">
      <c r="A22" s="69" t="s">
        <v>61</v>
      </c>
      <c r="B22" s="69" t="s">
        <v>62</v>
      </c>
      <c r="C22" s="69" t="s">
        <v>35</v>
      </c>
      <c r="D22" s="69" t="s">
        <v>36</v>
      </c>
      <c r="E22" s="69" t="s">
        <v>37</v>
      </c>
      <c r="F22" s="69" t="s">
        <v>38</v>
      </c>
      <c r="G22" s="69" t="s">
        <v>39</v>
      </c>
      <c r="H22" s="69" t="s">
        <v>110</v>
      </c>
      <c r="I22" s="69" t="s">
        <v>13</v>
      </c>
      <c r="J22" s="69" t="s">
        <v>19</v>
      </c>
      <c r="K22" s="69" t="s">
        <v>40</v>
      </c>
      <c r="L22" s="69" t="s">
        <v>12</v>
      </c>
      <c r="M22" s="62">
        <v>0</v>
      </c>
      <c r="N22" s="62">
        <v>0</v>
      </c>
      <c r="O22" s="69"/>
      <c r="P22" s="69"/>
      <c r="Q22" s="69"/>
    </row>
    <row r="23" spans="1:17">
      <c r="A23" s="69" t="s">
        <v>61</v>
      </c>
      <c r="B23" s="69" t="s">
        <v>62</v>
      </c>
      <c r="C23" s="69" t="s">
        <v>35</v>
      </c>
      <c r="D23" s="69" t="s">
        <v>36</v>
      </c>
      <c r="E23" s="69" t="s">
        <v>37</v>
      </c>
      <c r="F23" s="69" t="s">
        <v>38</v>
      </c>
      <c r="G23" s="69" t="s">
        <v>39</v>
      </c>
      <c r="H23" s="69" t="s">
        <v>110</v>
      </c>
      <c r="I23" s="69" t="s">
        <v>13</v>
      </c>
      <c r="J23" s="69" t="s">
        <v>19</v>
      </c>
      <c r="K23" s="69" t="s">
        <v>40</v>
      </c>
      <c r="L23" s="69" t="s">
        <v>13</v>
      </c>
      <c r="M23" s="62">
        <v>206120.85</v>
      </c>
      <c r="N23" s="62">
        <v>206121</v>
      </c>
      <c r="O23" s="62">
        <v>206120.85</v>
      </c>
      <c r="P23" s="62">
        <v>206120.85</v>
      </c>
      <c r="Q23" s="62">
        <v>206120.85</v>
      </c>
    </row>
    <row r="24" spans="1:17">
      <c r="A24" s="69" t="s">
        <v>145</v>
      </c>
      <c r="B24" s="69" t="s">
        <v>115</v>
      </c>
      <c r="C24" s="69" t="s">
        <v>35</v>
      </c>
      <c r="D24" s="69" t="s">
        <v>36</v>
      </c>
      <c r="E24" s="69" t="s">
        <v>37</v>
      </c>
      <c r="F24" s="69" t="s">
        <v>38</v>
      </c>
      <c r="G24" s="69" t="s">
        <v>39</v>
      </c>
      <c r="H24" s="69" t="s">
        <v>110</v>
      </c>
      <c r="I24" s="69" t="s">
        <v>55</v>
      </c>
      <c r="J24" s="69" t="s">
        <v>19</v>
      </c>
      <c r="K24" s="69" t="s">
        <v>40</v>
      </c>
      <c r="L24" s="69" t="s">
        <v>12</v>
      </c>
      <c r="M24" s="62">
        <v>34520998.780000001</v>
      </c>
      <c r="N24" s="62">
        <v>34520999</v>
      </c>
      <c r="O24" s="62">
        <v>34520998.340000004</v>
      </c>
      <c r="P24" s="62">
        <v>34520998.340000004</v>
      </c>
      <c r="Q24" s="62">
        <v>34520998.340000004</v>
      </c>
    </row>
    <row r="25" spans="1:17">
      <c r="A25" s="69" t="s">
        <v>145</v>
      </c>
      <c r="B25" s="69" t="s">
        <v>115</v>
      </c>
      <c r="C25" s="69" t="s">
        <v>35</v>
      </c>
      <c r="D25" s="69" t="s">
        <v>36</v>
      </c>
      <c r="E25" s="69" t="s">
        <v>37</v>
      </c>
      <c r="F25" s="69" t="s">
        <v>38</v>
      </c>
      <c r="G25" s="69" t="s">
        <v>39</v>
      </c>
      <c r="H25" s="69" t="s">
        <v>110</v>
      </c>
      <c r="I25" s="69" t="s">
        <v>55</v>
      </c>
      <c r="J25" s="69" t="s">
        <v>19</v>
      </c>
      <c r="K25" s="69" t="s">
        <v>40</v>
      </c>
      <c r="L25" s="69" t="s">
        <v>13</v>
      </c>
      <c r="M25" s="62">
        <v>7278765.5899999999</v>
      </c>
      <c r="N25" s="62">
        <v>7278766</v>
      </c>
      <c r="O25" s="62">
        <v>7145564.4800000004</v>
      </c>
      <c r="P25" s="62">
        <v>7145564.4800000004</v>
      </c>
      <c r="Q25" s="62">
        <v>7145564.4800000004</v>
      </c>
    </row>
    <row r="26" spans="1:17">
      <c r="A26" s="69" t="s">
        <v>65</v>
      </c>
      <c r="B26" s="69" t="s">
        <v>66</v>
      </c>
      <c r="C26" s="69" t="s">
        <v>35</v>
      </c>
      <c r="D26" s="69" t="s">
        <v>36</v>
      </c>
      <c r="E26" s="69" t="s">
        <v>37</v>
      </c>
      <c r="F26" s="69" t="s">
        <v>38</v>
      </c>
      <c r="G26" s="69" t="s">
        <v>39</v>
      </c>
      <c r="H26" s="69" t="s">
        <v>110</v>
      </c>
      <c r="I26" s="69" t="s">
        <v>55</v>
      </c>
      <c r="J26" s="69" t="s">
        <v>19</v>
      </c>
      <c r="K26" s="69" t="s">
        <v>40</v>
      </c>
      <c r="L26" s="69" t="s">
        <v>12</v>
      </c>
      <c r="M26" s="62">
        <v>79172472.709999993</v>
      </c>
      <c r="N26" s="62">
        <v>79172473</v>
      </c>
      <c r="O26" s="62">
        <v>79154555.900000006</v>
      </c>
      <c r="P26" s="62">
        <v>79154555.900000006</v>
      </c>
      <c r="Q26" s="62">
        <v>79154555.900000006</v>
      </c>
    </row>
    <row r="27" spans="1:17">
      <c r="A27" s="69" t="s">
        <v>65</v>
      </c>
      <c r="B27" s="69" t="s">
        <v>66</v>
      </c>
      <c r="C27" s="69" t="s">
        <v>35</v>
      </c>
      <c r="D27" s="69" t="s">
        <v>36</v>
      </c>
      <c r="E27" s="69" t="s">
        <v>37</v>
      </c>
      <c r="F27" s="69" t="s">
        <v>38</v>
      </c>
      <c r="G27" s="69" t="s">
        <v>56</v>
      </c>
      <c r="H27" s="69" t="s">
        <v>120</v>
      </c>
      <c r="I27" s="69" t="s">
        <v>55</v>
      </c>
      <c r="J27" s="69" t="s">
        <v>19</v>
      </c>
      <c r="K27" s="69" t="s">
        <v>40</v>
      </c>
      <c r="L27" s="69" t="s">
        <v>12</v>
      </c>
      <c r="M27" s="62">
        <v>148097361</v>
      </c>
      <c r="N27" s="62">
        <v>0</v>
      </c>
      <c r="O27" s="62">
        <v>147889114.19999999</v>
      </c>
      <c r="P27" s="62">
        <v>147889114.19999999</v>
      </c>
      <c r="Q27" s="62">
        <v>147889114.19999999</v>
      </c>
    </row>
    <row r="28" spans="1:17">
      <c r="A28" s="69" t="s">
        <v>146</v>
      </c>
      <c r="B28" s="69" t="s">
        <v>147</v>
      </c>
      <c r="C28" s="69" t="s">
        <v>35</v>
      </c>
      <c r="D28" s="69" t="s">
        <v>36</v>
      </c>
      <c r="E28" s="69" t="s">
        <v>37</v>
      </c>
      <c r="F28" s="69" t="s">
        <v>38</v>
      </c>
      <c r="G28" s="69" t="s">
        <v>39</v>
      </c>
      <c r="H28" s="69" t="s">
        <v>110</v>
      </c>
      <c r="I28" s="69" t="s">
        <v>55</v>
      </c>
      <c r="J28" s="69" t="s">
        <v>19</v>
      </c>
      <c r="K28" s="69" t="s">
        <v>40</v>
      </c>
      <c r="L28" s="69" t="s">
        <v>12</v>
      </c>
      <c r="M28" s="62">
        <v>2213875587.3200002</v>
      </c>
      <c r="N28" s="62">
        <v>2213875588</v>
      </c>
      <c r="O28" s="62">
        <v>2212506261.5900002</v>
      </c>
      <c r="P28" s="62">
        <v>2212506261.5900002</v>
      </c>
      <c r="Q28" s="62">
        <v>2212506261.5900002</v>
      </c>
    </row>
    <row r="29" spans="1:17">
      <c r="A29" s="69" t="s">
        <v>146</v>
      </c>
      <c r="B29" s="69" t="s">
        <v>147</v>
      </c>
      <c r="C29" s="69" t="s">
        <v>35</v>
      </c>
      <c r="D29" s="69" t="s">
        <v>36</v>
      </c>
      <c r="E29" s="69" t="s">
        <v>37</v>
      </c>
      <c r="F29" s="69" t="s">
        <v>38</v>
      </c>
      <c r="G29" s="69" t="s">
        <v>56</v>
      </c>
      <c r="H29" s="69" t="s">
        <v>120</v>
      </c>
      <c r="I29" s="69" t="s">
        <v>55</v>
      </c>
      <c r="J29" s="69" t="s">
        <v>19</v>
      </c>
      <c r="K29" s="69" t="s">
        <v>40</v>
      </c>
      <c r="L29" s="69" t="s">
        <v>12</v>
      </c>
      <c r="M29" s="62">
        <v>1342970662</v>
      </c>
      <c r="N29" s="62">
        <v>0</v>
      </c>
      <c r="O29" s="62">
        <v>1340265529.5699999</v>
      </c>
      <c r="P29" s="62">
        <v>1340265529.5699999</v>
      </c>
      <c r="Q29" s="62">
        <v>1340265529.5699999</v>
      </c>
    </row>
    <row r="30" spans="1:17">
      <c r="A30" s="69" t="s">
        <v>67</v>
      </c>
      <c r="B30" s="69" t="s">
        <v>68</v>
      </c>
      <c r="C30" s="69" t="s">
        <v>35</v>
      </c>
      <c r="D30" s="69" t="s">
        <v>36</v>
      </c>
      <c r="E30" s="69" t="s">
        <v>37</v>
      </c>
      <c r="F30" s="69" t="s">
        <v>38</v>
      </c>
      <c r="G30" s="69" t="s">
        <v>39</v>
      </c>
      <c r="H30" s="69" t="s">
        <v>110</v>
      </c>
      <c r="I30" s="69" t="s">
        <v>13</v>
      </c>
      <c r="J30" s="69" t="s">
        <v>19</v>
      </c>
      <c r="K30" s="69" t="s">
        <v>40</v>
      </c>
      <c r="L30" s="69" t="s">
        <v>14</v>
      </c>
      <c r="M30" s="62">
        <v>19436718.859999999</v>
      </c>
      <c r="N30" s="62">
        <v>19424719</v>
      </c>
      <c r="O30" s="62">
        <v>19436718.859999999</v>
      </c>
      <c r="P30" s="62">
        <v>19436718.859999999</v>
      </c>
      <c r="Q30" s="62">
        <v>19436718.859999999</v>
      </c>
    </row>
    <row r="31" spans="1:17">
      <c r="A31" s="69" t="s">
        <v>67</v>
      </c>
      <c r="B31" s="69" t="s">
        <v>68</v>
      </c>
      <c r="C31" s="69" t="s">
        <v>35</v>
      </c>
      <c r="D31" s="69" t="s">
        <v>36</v>
      </c>
      <c r="E31" s="69" t="s">
        <v>37</v>
      </c>
      <c r="F31" s="69" t="s">
        <v>38</v>
      </c>
      <c r="G31" s="69" t="s">
        <v>39</v>
      </c>
      <c r="H31" s="69" t="s">
        <v>110</v>
      </c>
      <c r="I31" s="69" t="s">
        <v>13</v>
      </c>
      <c r="J31" s="69" t="s">
        <v>19</v>
      </c>
      <c r="K31" s="69" t="s">
        <v>40</v>
      </c>
      <c r="L31" s="69" t="s">
        <v>13</v>
      </c>
      <c r="M31" s="62">
        <v>68503036.599999994</v>
      </c>
      <c r="N31" s="62">
        <v>68503037</v>
      </c>
      <c r="O31" s="62">
        <v>68503036.599999994</v>
      </c>
      <c r="P31" s="62">
        <v>68503036.599999994</v>
      </c>
      <c r="Q31" s="62">
        <v>68503036.599999994</v>
      </c>
    </row>
    <row r="32" spans="1:17">
      <c r="A32" s="69" t="s">
        <v>67</v>
      </c>
      <c r="B32" s="69" t="s">
        <v>68</v>
      </c>
      <c r="C32" s="69" t="s">
        <v>35</v>
      </c>
      <c r="D32" s="69" t="s">
        <v>36</v>
      </c>
      <c r="E32" s="69" t="s">
        <v>37</v>
      </c>
      <c r="F32" s="69" t="s">
        <v>38</v>
      </c>
      <c r="G32" s="69" t="s">
        <v>39</v>
      </c>
      <c r="H32" s="69" t="s">
        <v>110</v>
      </c>
      <c r="I32" s="69" t="s">
        <v>13</v>
      </c>
      <c r="J32" s="69" t="s">
        <v>148</v>
      </c>
      <c r="K32" s="69" t="s">
        <v>149</v>
      </c>
      <c r="L32" s="69" t="s">
        <v>12</v>
      </c>
      <c r="M32" s="62">
        <v>788733384.63</v>
      </c>
      <c r="N32" s="62">
        <v>788733385</v>
      </c>
      <c r="O32" s="62">
        <v>788687344.69000006</v>
      </c>
      <c r="P32" s="62">
        <v>788687344.69000006</v>
      </c>
      <c r="Q32" s="62">
        <v>788687344.69000006</v>
      </c>
    </row>
    <row r="33" spans="1:17">
      <c r="A33" s="69" t="s">
        <v>67</v>
      </c>
      <c r="B33" s="69" t="s">
        <v>68</v>
      </c>
      <c r="C33" s="69" t="s">
        <v>35</v>
      </c>
      <c r="D33" s="69" t="s">
        <v>36</v>
      </c>
      <c r="E33" s="69" t="s">
        <v>37</v>
      </c>
      <c r="F33" s="69" t="s">
        <v>38</v>
      </c>
      <c r="G33" s="69" t="s">
        <v>41</v>
      </c>
      <c r="H33" s="69" t="s">
        <v>42</v>
      </c>
      <c r="I33" s="69" t="s">
        <v>13</v>
      </c>
      <c r="J33" s="69" t="s">
        <v>19</v>
      </c>
      <c r="K33" s="69" t="s">
        <v>40</v>
      </c>
      <c r="L33" s="69" t="s">
        <v>13</v>
      </c>
      <c r="M33" s="62">
        <v>7145858</v>
      </c>
      <c r="N33" s="62">
        <v>0</v>
      </c>
      <c r="O33" s="62">
        <v>7145850.1699999999</v>
      </c>
      <c r="P33" s="62">
        <v>7145848.0700000003</v>
      </c>
      <c r="Q33" s="62">
        <v>7145848.0700000003</v>
      </c>
    </row>
    <row r="34" spans="1:17">
      <c r="A34" s="69" t="s">
        <v>67</v>
      </c>
      <c r="B34" s="69" t="s">
        <v>68</v>
      </c>
      <c r="C34" s="69" t="s">
        <v>35</v>
      </c>
      <c r="D34" s="69" t="s">
        <v>36</v>
      </c>
      <c r="E34" s="69" t="s">
        <v>37</v>
      </c>
      <c r="F34" s="69" t="s">
        <v>38</v>
      </c>
      <c r="G34" s="69" t="s">
        <v>56</v>
      </c>
      <c r="H34" s="69" t="s">
        <v>120</v>
      </c>
      <c r="I34" s="69" t="s">
        <v>13</v>
      </c>
      <c r="J34" s="69" t="s">
        <v>19</v>
      </c>
      <c r="K34" s="69" t="s">
        <v>40</v>
      </c>
      <c r="L34" s="69" t="s">
        <v>14</v>
      </c>
      <c r="M34" s="62">
        <v>270364</v>
      </c>
      <c r="N34" s="62">
        <v>0</v>
      </c>
      <c r="O34" s="62">
        <v>270362.11</v>
      </c>
      <c r="P34" s="62">
        <v>270362.11</v>
      </c>
      <c r="Q34" s="62">
        <v>270362.11</v>
      </c>
    </row>
    <row r="35" spans="1:17">
      <c r="A35" s="69" t="s">
        <v>67</v>
      </c>
      <c r="B35" s="69" t="s">
        <v>68</v>
      </c>
      <c r="C35" s="69" t="s">
        <v>35</v>
      </c>
      <c r="D35" s="69" t="s">
        <v>36</v>
      </c>
      <c r="E35" s="69" t="s">
        <v>37</v>
      </c>
      <c r="F35" s="69" t="s">
        <v>38</v>
      </c>
      <c r="G35" s="69" t="s">
        <v>56</v>
      </c>
      <c r="H35" s="69" t="s">
        <v>120</v>
      </c>
      <c r="I35" s="69" t="s">
        <v>13</v>
      </c>
      <c r="J35" s="69" t="s">
        <v>19</v>
      </c>
      <c r="K35" s="69" t="s">
        <v>40</v>
      </c>
      <c r="L35" s="69" t="s">
        <v>12</v>
      </c>
      <c r="M35" s="62">
        <v>300712369</v>
      </c>
      <c r="N35" s="62">
        <v>0</v>
      </c>
      <c r="O35" s="62">
        <v>300512420.30000001</v>
      </c>
      <c r="P35" s="62">
        <v>300512420.30000001</v>
      </c>
      <c r="Q35" s="62">
        <v>300512420.30000001</v>
      </c>
    </row>
    <row r="36" spans="1:17">
      <c r="A36" s="69" t="s">
        <v>67</v>
      </c>
      <c r="B36" s="69" t="s">
        <v>68</v>
      </c>
      <c r="C36" s="69" t="s">
        <v>35</v>
      </c>
      <c r="D36" s="69" t="s">
        <v>36</v>
      </c>
      <c r="E36" s="69" t="s">
        <v>37</v>
      </c>
      <c r="F36" s="69" t="s">
        <v>38</v>
      </c>
      <c r="G36" s="69" t="s">
        <v>56</v>
      </c>
      <c r="H36" s="69" t="s">
        <v>120</v>
      </c>
      <c r="I36" s="69" t="s">
        <v>13</v>
      </c>
      <c r="J36" s="69" t="s">
        <v>19</v>
      </c>
      <c r="K36" s="69" t="s">
        <v>40</v>
      </c>
      <c r="L36" s="69" t="s">
        <v>13</v>
      </c>
      <c r="M36" s="62">
        <v>68490351</v>
      </c>
      <c r="N36" s="62">
        <v>0</v>
      </c>
      <c r="O36" s="62">
        <v>68413168.579999998</v>
      </c>
      <c r="P36" s="62">
        <v>68413168.579999998</v>
      </c>
      <c r="Q36" s="62">
        <v>68413168.579999998</v>
      </c>
    </row>
    <row r="37" spans="1:17">
      <c r="M37" s="62"/>
      <c r="N37" s="62"/>
      <c r="O37" s="62"/>
      <c r="P37" s="62"/>
    </row>
    <row r="38" spans="1:17">
      <c r="M38" s="62"/>
      <c r="N38" s="62"/>
      <c r="O38" s="62"/>
      <c r="P38" s="62"/>
    </row>
    <row r="39" spans="1:17">
      <c r="M39" s="62">
        <f>SUM(M10:M38)</f>
        <v>5176166348.5799999</v>
      </c>
      <c r="N39" s="62">
        <f t="shared" ref="N39:Q39" si="0">SUM(N10:N38)</f>
        <v>3308467392</v>
      </c>
      <c r="O39" s="62">
        <f t="shared" si="0"/>
        <v>5171409344.4799995</v>
      </c>
      <c r="P39" s="62">
        <f t="shared" si="0"/>
        <v>5171409342.3799992</v>
      </c>
      <c r="Q39" s="62">
        <f t="shared" si="0"/>
        <v>5171409342.3799992</v>
      </c>
    </row>
    <row r="40" spans="1:17">
      <c r="M40" s="62"/>
      <c r="N40" s="62"/>
      <c r="O40" s="62"/>
      <c r="P40" s="62"/>
    </row>
    <row r="41" spans="1:17">
      <c r="M41" s="62"/>
      <c r="N41" s="62"/>
      <c r="O41" s="62"/>
      <c r="P41" s="62"/>
    </row>
    <row r="42" spans="1:17">
      <c r="M42" s="62"/>
      <c r="N42" s="62"/>
      <c r="O42" s="62"/>
      <c r="P42" s="62"/>
    </row>
    <row r="43" spans="1:17">
      <c r="M43" s="62"/>
      <c r="N43" s="62"/>
      <c r="O43" s="62"/>
      <c r="P43" s="62"/>
    </row>
    <row r="44" spans="1:17">
      <c r="M44" s="62"/>
      <c r="N44" s="62"/>
      <c r="O44" s="62"/>
      <c r="P44" s="62"/>
    </row>
    <row r="45" spans="1:17">
      <c r="M45" s="62"/>
      <c r="N45" s="62"/>
      <c r="O45" s="62"/>
      <c r="P45" s="62"/>
    </row>
    <row r="46" spans="1:17">
      <c r="M46" s="62"/>
      <c r="N46" s="62"/>
      <c r="O46" s="62"/>
      <c r="P46" s="62"/>
    </row>
    <row r="47" spans="1:17">
      <c r="M47" s="62"/>
      <c r="N47" s="62"/>
      <c r="O47" s="62"/>
      <c r="P47" s="62"/>
    </row>
    <row r="48" spans="1:17">
      <c r="M48" s="62"/>
      <c r="N48" s="62"/>
      <c r="O48" s="62"/>
      <c r="P48" s="62"/>
    </row>
    <row r="51" spans="13:13">
      <c r="M51" s="63"/>
    </row>
  </sheetData>
  <mergeCells count="1">
    <mergeCell ref="A5:Q5"/>
  </mergeCells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4"/>
  <dimension ref="A1:P51"/>
  <sheetViews>
    <sheetView zoomScale="55" zoomScaleNormal="55" workbookViewId="0">
      <selection activeCell="U58" sqref="U58"/>
    </sheetView>
  </sheetViews>
  <sheetFormatPr defaultRowHeight="12.75"/>
  <cols>
    <col min="13" max="13" width="22.42578125" bestFit="1" customWidth="1"/>
    <col min="14" max="14" width="50.7109375" bestFit="1" customWidth="1"/>
    <col min="15" max="15" width="48.140625" bestFit="1" customWidth="1"/>
    <col min="16" max="16" width="43.140625" bestFit="1" customWidth="1"/>
  </cols>
  <sheetData>
    <row r="1" spans="1:16">
      <c r="A1" t="s">
        <v>126</v>
      </c>
    </row>
    <row r="3" spans="1:16" ht="10.5" customHeight="1">
      <c r="A3" t="s">
        <v>109</v>
      </c>
    </row>
    <row r="4" spans="1:16" ht="10.5" customHeight="1">
      <c r="A4" s="91" t="s">
        <v>135</v>
      </c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</row>
    <row r="5" spans="1:16" ht="10.5" customHeight="1">
      <c r="A5" s="91" t="s">
        <v>127</v>
      </c>
      <c r="B5" s="91"/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  <c r="P5" s="91"/>
    </row>
    <row r="7" spans="1:16">
      <c r="A7" t="s">
        <v>21</v>
      </c>
      <c r="C7" t="s">
        <v>22</v>
      </c>
      <c r="D7" t="s">
        <v>23</v>
      </c>
      <c r="E7" t="s">
        <v>24</v>
      </c>
      <c r="G7" t="s">
        <v>25</v>
      </c>
      <c r="I7" t="s">
        <v>26</v>
      </c>
      <c r="J7" t="s">
        <v>27</v>
      </c>
      <c r="K7" t="s">
        <v>28</v>
      </c>
      <c r="L7" t="s">
        <v>29</v>
      </c>
      <c r="M7" t="s">
        <v>30</v>
      </c>
      <c r="N7" t="s">
        <v>128</v>
      </c>
      <c r="O7" t="s">
        <v>129</v>
      </c>
      <c r="P7" t="s">
        <v>130</v>
      </c>
    </row>
    <row r="8" spans="1:16">
      <c r="M8" t="s">
        <v>31</v>
      </c>
      <c r="N8" t="s">
        <v>131</v>
      </c>
      <c r="O8" t="s">
        <v>132</v>
      </c>
      <c r="P8" t="s">
        <v>133</v>
      </c>
    </row>
    <row r="9" spans="1:16">
      <c r="L9" t="s">
        <v>32</v>
      </c>
      <c r="M9" t="s">
        <v>134</v>
      </c>
      <c r="N9" t="s">
        <v>134</v>
      </c>
      <c r="O9" t="s">
        <v>134</v>
      </c>
      <c r="P9" t="s">
        <v>134</v>
      </c>
    </row>
    <row r="10" spans="1:16">
      <c r="A10" t="s">
        <v>33</v>
      </c>
      <c r="B10" t="s">
        <v>34</v>
      </c>
      <c r="C10" t="s">
        <v>35</v>
      </c>
      <c r="D10" t="s">
        <v>36</v>
      </c>
      <c r="E10" t="s">
        <v>37</v>
      </c>
      <c r="F10" t="s">
        <v>38</v>
      </c>
      <c r="G10" t="s">
        <v>39</v>
      </c>
      <c r="H10" t="s">
        <v>110</v>
      </c>
      <c r="I10" t="s">
        <v>13</v>
      </c>
      <c r="J10" t="s">
        <v>19</v>
      </c>
      <c r="K10" t="s">
        <v>40</v>
      </c>
      <c r="L10" t="s">
        <v>13</v>
      </c>
      <c r="M10" s="62">
        <v>392877.37</v>
      </c>
      <c r="N10" s="62">
        <v>392877.37</v>
      </c>
      <c r="O10" s="62">
        <v>392877.37</v>
      </c>
      <c r="P10" s="62">
        <v>392877.37</v>
      </c>
    </row>
    <row r="11" spans="1:16">
      <c r="A11" t="s">
        <v>33</v>
      </c>
      <c r="B11" t="s">
        <v>34</v>
      </c>
      <c r="C11" t="s">
        <v>35</v>
      </c>
      <c r="D11" t="s">
        <v>36</v>
      </c>
      <c r="E11" t="s">
        <v>37</v>
      </c>
      <c r="F11" t="s">
        <v>38</v>
      </c>
      <c r="G11" t="s">
        <v>41</v>
      </c>
      <c r="H11" t="s">
        <v>42</v>
      </c>
      <c r="I11" t="s">
        <v>13</v>
      </c>
      <c r="J11" t="s">
        <v>19</v>
      </c>
      <c r="K11" t="s">
        <v>40</v>
      </c>
      <c r="L11" t="s">
        <v>13</v>
      </c>
      <c r="M11" s="62">
        <v>59506</v>
      </c>
      <c r="N11" s="62">
        <v>59505.52</v>
      </c>
      <c r="O11" s="62">
        <v>59505.52</v>
      </c>
      <c r="P11" s="62">
        <v>59505.52</v>
      </c>
    </row>
    <row r="12" spans="1:16">
      <c r="A12" t="s">
        <v>43</v>
      </c>
      <c r="B12" t="s">
        <v>44</v>
      </c>
      <c r="C12" t="s">
        <v>35</v>
      </c>
      <c r="D12" t="s">
        <v>36</v>
      </c>
      <c r="E12" t="s">
        <v>37</v>
      </c>
      <c r="F12" t="s">
        <v>38</v>
      </c>
      <c r="G12" t="s">
        <v>39</v>
      </c>
      <c r="H12" t="s">
        <v>110</v>
      </c>
      <c r="I12" t="s">
        <v>13</v>
      </c>
      <c r="J12" t="s">
        <v>19</v>
      </c>
      <c r="K12" t="s">
        <v>40</v>
      </c>
      <c r="L12" t="s">
        <v>12</v>
      </c>
      <c r="M12" s="62">
        <v>11984979.199999999</v>
      </c>
      <c r="N12" s="62">
        <v>11984979.199999999</v>
      </c>
      <c r="O12" s="62">
        <v>11984979.199999999</v>
      </c>
      <c r="P12" s="62">
        <v>11984979.199999999</v>
      </c>
    </row>
    <row r="13" spans="1:16">
      <c r="A13" t="s">
        <v>45</v>
      </c>
      <c r="B13" t="s">
        <v>46</v>
      </c>
      <c r="C13" t="s">
        <v>35</v>
      </c>
      <c r="D13" t="s">
        <v>36</v>
      </c>
      <c r="E13" t="s">
        <v>37</v>
      </c>
      <c r="F13" t="s">
        <v>38</v>
      </c>
      <c r="G13" t="s">
        <v>39</v>
      </c>
      <c r="H13" t="s">
        <v>110</v>
      </c>
      <c r="I13" t="s">
        <v>13</v>
      </c>
      <c r="J13" t="s">
        <v>19</v>
      </c>
      <c r="K13" t="s">
        <v>40</v>
      </c>
      <c r="L13" t="s">
        <v>12</v>
      </c>
      <c r="M13" s="62">
        <v>107457.41</v>
      </c>
      <c r="N13" s="62">
        <v>107457.41</v>
      </c>
      <c r="O13" s="62">
        <v>107457.41</v>
      </c>
      <c r="P13" s="62">
        <v>107457.41</v>
      </c>
    </row>
    <row r="14" spans="1:16">
      <c r="A14" t="s">
        <v>45</v>
      </c>
      <c r="B14" t="s">
        <v>46</v>
      </c>
      <c r="C14" t="s">
        <v>35</v>
      </c>
      <c r="D14" t="s">
        <v>36</v>
      </c>
      <c r="E14" t="s">
        <v>37</v>
      </c>
      <c r="F14" t="s">
        <v>38</v>
      </c>
      <c r="G14" t="s">
        <v>39</v>
      </c>
      <c r="H14" t="s">
        <v>110</v>
      </c>
      <c r="I14" t="s">
        <v>13</v>
      </c>
      <c r="J14" t="s">
        <v>19</v>
      </c>
      <c r="K14" t="s">
        <v>40</v>
      </c>
      <c r="L14" t="s">
        <v>13</v>
      </c>
      <c r="M14" s="62">
        <v>2721737.79</v>
      </c>
      <c r="N14" s="62">
        <v>2721737.79</v>
      </c>
      <c r="O14" s="62">
        <v>2721737.79</v>
      </c>
      <c r="P14" s="62">
        <v>2721737.79</v>
      </c>
    </row>
    <row r="15" spans="1:16">
      <c r="A15" t="s">
        <v>45</v>
      </c>
      <c r="B15" t="s">
        <v>46</v>
      </c>
      <c r="C15" t="s">
        <v>35</v>
      </c>
      <c r="D15" t="s">
        <v>36</v>
      </c>
      <c r="E15" t="s">
        <v>37</v>
      </c>
      <c r="F15" t="s">
        <v>38</v>
      </c>
      <c r="G15" t="s">
        <v>41</v>
      </c>
      <c r="H15" t="s">
        <v>42</v>
      </c>
      <c r="I15" t="s">
        <v>13</v>
      </c>
      <c r="J15" t="s">
        <v>19</v>
      </c>
      <c r="K15" t="s">
        <v>40</v>
      </c>
      <c r="L15" t="s">
        <v>13</v>
      </c>
      <c r="M15" s="62">
        <v>204846</v>
      </c>
      <c r="N15" s="62">
        <v>204846</v>
      </c>
      <c r="O15" s="62">
        <v>204846</v>
      </c>
      <c r="P15" s="62">
        <v>204846</v>
      </c>
    </row>
    <row r="16" spans="1:16">
      <c r="A16" t="s">
        <v>47</v>
      </c>
      <c r="B16" t="s">
        <v>48</v>
      </c>
      <c r="C16" t="s">
        <v>35</v>
      </c>
      <c r="D16" t="s">
        <v>36</v>
      </c>
      <c r="E16" t="s">
        <v>37</v>
      </c>
      <c r="F16" t="s">
        <v>38</v>
      </c>
      <c r="G16" t="s">
        <v>41</v>
      </c>
      <c r="H16" t="s">
        <v>42</v>
      </c>
      <c r="I16" t="s">
        <v>13</v>
      </c>
      <c r="J16" t="s">
        <v>19</v>
      </c>
      <c r="K16" t="s">
        <v>40</v>
      </c>
      <c r="L16" t="s">
        <v>13</v>
      </c>
      <c r="M16" s="62">
        <v>11038</v>
      </c>
      <c r="N16" s="62">
        <v>11038</v>
      </c>
      <c r="O16" s="62">
        <v>11038</v>
      </c>
      <c r="P16" s="62">
        <v>11038</v>
      </c>
    </row>
    <row r="17" spans="1:16">
      <c r="A17" t="s">
        <v>49</v>
      </c>
      <c r="B17" t="s">
        <v>50</v>
      </c>
      <c r="C17" t="s">
        <v>35</v>
      </c>
      <c r="D17" t="s">
        <v>36</v>
      </c>
      <c r="E17" t="s">
        <v>37</v>
      </c>
      <c r="F17" t="s">
        <v>38</v>
      </c>
      <c r="G17" t="s">
        <v>39</v>
      </c>
      <c r="H17" t="s">
        <v>110</v>
      </c>
      <c r="I17" t="s">
        <v>13</v>
      </c>
      <c r="J17" t="s">
        <v>19</v>
      </c>
      <c r="K17" t="s">
        <v>40</v>
      </c>
      <c r="L17" t="s">
        <v>12</v>
      </c>
      <c r="M17" s="62">
        <v>7702281.4000000004</v>
      </c>
      <c r="N17" s="62">
        <v>7702281.4000000004</v>
      </c>
      <c r="O17" s="62">
        <v>7702281.4000000004</v>
      </c>
      <c r="P17" s="62">
        <v>7702281.4000000004</v>
      </c>
    </row>
    <row r="18" spans="1:16">
      <c r="A18" t="s">
        <v>49</v>
      </c>
      <c r="B18" t="s">
        <v>50</v>
      </c>
      <c r="C18" t="s">
        <v>35</v>
      </c>
      <c r="D18" t="s">
        <v>36</v>
      </c>
      <c r="E18" t="s">
        <v>37</v>
      </c>
      <c r="F18" t="s">
        <v>38</v>
      </c>
      <c r="G18" t="s">
        <v>39</v>
      </c>
      <c r="H18" t="s">
        <v>110</v>
      </c>
      <c r="I18" t="s">
        <v>13</v>
      </c>
      <c r="J18" t="s">
        <v>19</v>
      </c>
      <c r="K18" t="s">
        <v>40</v>
      </c>
      <c r="L18" t="s">
        <v>13</v>
      </c>
      <c r="M18" s="62">
        <v>858113.73</v>
      </c>
      <c r="N18" s="62">
        <v>858113.73</v>
      </c>
      <c r="O18" s="62">
        <v>858113.73</v>
      </c>
      <c r="P18" s="62">
        <v>858113.73</v>
      </c>
    </row>
    <row r="19" spans="1:16">
      <c r="A19" t="s">
        <v>49</v>
      </c>
      <c r="B19" t="s">
        <v>50</v>
      </c>
      <c r="C19" t="s">
        <v>35</v>
      </c>
      <c r="D19" t="s">
        <v>36</v>
      </c>
      <c r="E19" t="s">
        <v>37</v>
      </c>
      <c r="F19" t="s">
        <v>38</v>
      </c>
      <c r="G19" t="s">
        <v>41</v>
      </c>
      <c r="H19" t="s">
        <v>42</v>
      </c>
      <c r="I19" t="s">
        <v>13</v>
      </c>
      <c r="J19" t="s">
        <v>19</v>
      </c>
      <c r="K19" t="s">
        <v>40</v>
      </c>
      <c r="L19" t="s">
        <v>13</v>
      </c>
      <c r="M19" s="62">
        <v>63057</v>
      </c>
      <c r="N19" s="62">
        <v>63053.120000000003</v>
      </c>
      <c r="O19" s="62">
        <v>63053.120000000003</v>
      </c>
      <c r="P19" s="62">
        <v>63053.120000000003</v>
      </c>
    </row>
    <row r="20" spans="1:16">
      <c r="A20" t="s">
        <v>51</v>
      </c>
      <c r="B20" t="s">
        <v>52</v>
      </c>
      <c r="C20" t="s">
        <v>35</v>
      </c>
      <c r="D20" t="s">
        <v>36</v>
      </c>
      <c r="E20" t="s">
        <v>37</v>
      </c>
      <c r="F20" t="s">
        <v>38</v>
      </c>
      <c r="G20" t="s">
        <v>39</v>
      </c>
      <c r="H20" t="s">
        <v>110</v>
      </c>
      <c r="I20" t="s">
        <v>13</v>
      </c>
      <c r="J20" t="s">
        <v>19</v>
      </c>
      <c r="K20" t="s">
        <v>40</v>
      </c>
      <c r="L20" t="s">
        <v>12</v>
      </c>
      <c r="M20" s="62">
        <v>63386.74</v>
      </c>
      <c r="N20" s="62">
        <v>63386.74</v>
      </c>
      <c r="O20" s="62">
        <v>63386.74</v>
      </c>
      <c r="P20" s="62">
        <v>63386.74</v>
      </c>
    </row>
    <row r="21" spans="1:16">
      <c r="A21" t="s">
        <v>53</v>
      </c>
      <c r="B21" t="s">
        <v>54</v>
      </c>
      <c r="C21" t="s">
        <v>35</v>
      </c>
      <c r="D21" t="s">
        <v>36</v>
      </c>
      <c r="E21" t="s">
        <v>37</v>
      </c>
      <c r="F21" t="s">
        <v>38</v>
      </c>
      <c r="G21" t="s">
        <v>41</v>
      </c>
      <c r="H21" t="s">
        <v>42</v>
      </c>
      <c r="I21" t="s">
        <v>55</v>
      </c>
      <c r="J21" t="s">
        <v>107</v>
      </c>
      <c r="K21" t="s">
        <v>111</v>
      </c>
      <c r="L21" t="s">
        <v>13</v>
      </c>
      <c r="M21" s="62">
        <v>0</v>
      </c>
      <c r="N21" s="62">
        <v>0</v>
      </c>
      <c r="O21" s="62">
        <v>0</v>
      </c>
      <c r="P21" s="62">
        <v>0</v>
      </c>
    </row>
    <row r="22" spans="1:16">
      <c r="A22" t="s">
        <v>57</v>
      </c>
      <c r="B22" t="s">
        <v>58</v>
      </c>
      <c r="C22" t="s">
        <v>35</v>
      </c>
      <c r="D22" t="s">
        <v>36</v>
      </c>
      <c r="E22" t="s">
        <v>37</v>
      </c>
      <c r="F22" t="s">
        <v>38</v>
      </c>
      <c r="G22" t="s">
        <v>41</v>
      </c>
      <c r="H22" t="s">
        <v>42</v>
      </c>
      <c r="I22" t="s">
        <v>55</v>
      </c>
      <c r="J22" t="s">
        <v>108</v>
      </c>
      <c r="K22" t="s">
        <v>111</v>
      </c>
      <c r="L22" t="s">
        <v>13</v>
      </c>
      <c r="M22" s="62">
        <v>12549</v>
      </c>
      <c r="N22" s="62">
        <v>12548.94</v>
      </c>
      <c r="O22" s="62">
        <v>12548.94</v>
      </c>
      <c r="P22" s="62">
        <v>12548.94</v>
      </c>
    </row>
    <row r="23" spans="1:16">
      <c r="A23" t="s">
        <v>112</v>
      </c>
      <c r="B23" t="s">
        <v>113</v>
      </c>
      <c r="C23" t="s">
        <v>35</v>
      </c>
      <c r="D23" t="s">
        <v>36</v>
      </c>
      <c r="E23" t="s">
        <v>37</v>
      </c>
      <c r="F23" t="s">
        <v>38</v>
      </c>
      <c r="G23" t="s">
        <v>39</v>
      </c>
      <c r="H23" t="s">
        <v>110</v>
      </c>
      <c r="I23" t="s">
        <v>13</v>
      </c>
      <c r="J23" t="s">
        <v>19</v>
      </c>
      <c r="K23" t="s">
        <v>40</v>
      </c>
      <c r="L23" t="s">
        <v>14</v>
      </c>
      <c r="M23" s="62">
        <v>260189.01</v>
      </c>
      <c r="N23" s="62">
        <v>260189.01</v>
      </c>
      <c r="O23" s="62">
        <v>260189.01</v>
      </c>
      <c r="P23" s="62">
        <v>260189.01</v>
      </c>
    </row>
    <row r="24" spans="1:16">
      <c r="A24" t="s">
        <v>114</v>
      </c>
      <c r="B24" t="s">
        <v>115</v>
      </c>
      <c r="C24" t="s">
        <v>35</v>
      </c>
      <c r="D24" t="s">
        <v>36</v>
      </c>
      <c r="E24" t="s">
        <v>37</v>
      </c>
      <c r="F24" t="s">
        <v>38</v>
      </c>
      <c r="G24" t="s">
        <v>39</v>
      </c>
      <c r="H24" t="s">
        <v>110</v>
      </c>
      <c r="I24" t="s">
        <v>55</v>
      </c>
      <c r="J24" t="s">
        <v>19</v>
      </c>
      <c r="K24" t="s">
        <v>40</v>
      </c>
      <c r="L24" t="s">
        <v>13</v>
      </c>
      <c r="M24" s="62">
        <v>589733.31000000006</v>
      </c>
      <c r="N24" s="62">
        <v>589733.31000000006</v>
      </c>
      <c r="O24" s="62">
        <v>589733.31000000006</v>
      </c>
      <c r="P24" s="62">
        <v>589733.31000000006</v>
      </c>
    </row>
    <row r="25" spans="1:16">
      <c r="A25" t="s">
        <v>114</v>
      </c>
      <c r="B25" t="s">
        <v>115</v>
      </c>
      <c r="C25" t="s">
        <v>35</v>
      </c>
      <c r="D25" t="s">
        <v>36</v>
      </c>
      <c r="E25" t="s">
        <v>37</v>
      </c>
      <c r="F25" t="s">
        <v>38</v>
      </c>
      <c r="G25" t="s">
        <v>39</v>
      </c>
      <c r="H25" t="s">
        <v>110</v>
      </c>
      <c r="I25" t="s">
        <v>55</v>
      </c>
      <c r="J25" t="s">
        <v>107</v>
      </c>
      <c r="K25" t="s">
        <v>111</v>
      </c>
      <c r="L25" t="s">
        <v>12</v>
      </c>
      <c r="M25" s="62">
        <v>37613886.789999999</v>
      </c>
      <c r="N25" s="62">
        <v>37613886.789999999</v>
      </c>
      <c r="O25" s="62">
        <v>37613886.789999999</v>
      </c>
      <c r="P25" s="62">
        <v>37613886.789999999</v>
      </c>
    </row>
    <row r="26" spans="1:16">
      <c r="A26" t="s">
        <v>114</v>
      </c>
      <c r="B26" t="s">
        <v>115</v>
      </c>
      <c r="C26" t="s">
        <v>35</v>
      </c>
      <c r="D26" t="s">
        <v>36</v>
      </c>
      <c r="E26" t="s">
        <v>37</v>
      </c>
      <c r="F26" t="s">
        <v>38</v>
      </c>
      <c r="G26" t="s">
        <v>39</v>
      </c>
      <c r="H26" t="s">
        <v>110</v>
      </c>
      <c r="I26" t="s">
        <v>55</v>
      </c>
      <c r="J26" t="s">
        <v>107</v>
      </c>
      <c r="K26" t="s">
        <v>111</v>
      </c>
      <c r="L26" t="s">
        <v>13</v>
      </c>
      <c r="M26" s="62">
        <v>12322087</v>
      </c>
      <c r="N26" s="62">
        <v>12322087</v>
      </c>
      <c r="O26" s="62">
        <v>12322087</v>
      </c>
      <c r="P26" s="62">
        <v>12322087</v>
      </c>
    </row>
    <row r="27" spans="1:16">
      <c r="A27" t="s">
        <v>114</v>
      </c>
      <c r="B27" t="s">
        <v>115</v>
      </c>
      <c r="C27" t="s">
        <v>35</v>
      </c>
      <c r="D27" t="s">
        <v>36</v>
      </c>
      <c r="E27" t="s">
        <v>37</v>
      </c>
      <c r="F27" t="s">
        <v>38</v>
      </c>
      <c r="G27" t="s">
        <v>41</v>
      </c>
      <c r="H27" t="s">
        <v>42</v>
      </c>
      <c r="I27" t="s">
        <v>55</v>
      </c>
      <c r="J27" t="s">
        <v>107</v>
      </c>
      <c r="K27" t="s">
        <v>111</v>
      </c>
      <c r="L27" t="s">
        <v>13</v>
      </c>
      <c r="M27" s="62">
        <v>412914</v>
      </c>
      <c r="N27" s="62">
        <v>412909.88</v>
      </c>
      <c r="O27" s="62">
        <v>412909.88</v>
      </c>
      <c r="P27" s="62">
        <v>412909.88</v>
      </c>
    </row>
    <row r="28" spans="1:16">
      <c r="A28" t="s">
        <v>116</v>
      </c>
      <c r="B28" t="s">
        <v>117</v>
      </c>
      <c r="C28" t="s">
        <v>35</v>
      </c>
      <c r="D28" t="s">
        <v>36</v>
      </c>
      <c r="E28" t="s">
        <v>37</v>
      </c>
      <c r="F28" t="s">
        <v>38</v>
      </c>
      <c r="G28" t="s">
        <v>39</v>
      </c>
      <c r="H28" t="s">
        <v>110</v>
      </c>
      <c r="I28" t="s">
        <v>13</v>
      </c>
      <c r="J28" t="s">
        <v>19</v>
      </c>
      <c r="K28" t="s">
        <v>40</v>
      </c>
      <c r="L28" t="s">
        <v>13</v>
      </c>
      <c r="M28" s="62">
        <v>273930.43</v>
      </c>
      <c r="N28" s="62">
        <v>273930.43</v>
      </c>
      <c r="O28" s="62">
        <v>273930.43</v>
      </c>
      <c r="P28" s="62">
        <v>273930.43</v>
      </c>
    </row>
    <row r="29" spans="1:16">
      <c r="A29" t="s">
        <v>118</v>
      </c>
      <c r="B29" t="s">
        <v>119</v>
      </c>
      <c r="C29" t="s">
        <v>35</v>
      </c>
      <c r="D29" t="s">
        <v>36</v>
      </c>
      <c r="E29" t="s">
        <v>37</v>
      </c>
      <c r="F29" t="s">
        <v>38</v>
      </c>
      <c r="G29" t="s">
        <v>39</v>
      </c>
      <c r="H29" t="s">
        <v>110</v>
      </c>
      <c r="I29" t="s">
        <v>55</v>
      </c>
      <c r="J29" t="s">
        <v>19</v>
      </c>
      <c r="K29" t="s">
        <v>40</v>
      </c>
      <c r="L29" t="s">
        <v>12</v>
      </c>
      <c r="M29" s="62">
        <v>1725121648.8099999</v>
      </c>
      <c r="N29" s="62">
        <v>1725121648.8099999</v>
      </c>
      <c r="O29" s="62">
        <v>1725121648.8099999</v>
      </c>
      <c r="P29" s="62">
        <v>1725121648.8099999</v>
      </c>
    </row>
    <row r="30" spans="1:16">
      <c r="A30" t="s">
        <v>118</v>
      </c>
      <c r="B30" t="s">
        <v>119</v>
      </c>
      <c r="C30" t="s">
        <v>35</v>
      </c>
      <c r="D30" t="s">
        <v>36</v>
      </c>
      <c r="E30" t="s">
        <v>37</v>
      </c>
      <c r="F30" t="s">
        <v>38</v>
      </c>
      <c r="G30" t="s">
        <v>56</v>
      </c>
      <c r="H30" t="s">
        <v>120</v>
      </c>
      <c r="I30" t="s">
        <v>55</v>
      </c>
      <c r="J30" t="s">
        <v>19</v>
      </c>
      <c r="K30" t="s">
        <v>40</v>
      </c>
      <c r="L30" t="s">
        <v>12</v>
      </c>
      <c r="M30" s="62">
        <v>1448072313</v>
      </c>
      <c r="N30" s="62">
        <v>1448072313</v>
      </c>
      <c r="O30" s="62">
        <v>1447904970.3</v>
      </c>
      <c r="P30" s="62">
        <v>1447904970.3</v>
      </c>
    </row>
    <row r="31" spans="1:16">
      <c r="A31" t="s">
        <v>59</v>
      </c>
      <c r="B31" t="s">
        <v>60</v>
      </c>
      <c r="C31" t="s">
        <v>35</v>
      </c>
      <c r="D31" t="s">
        <v>36</v>
      </c>
      <c r="E31" t="s">
        <v>37</v>
      </c>
      <c r="F31" t="s">
        <v>38</v>
      </c>
      <c r="G31" t="s">
        <v>41</v>
      </c>
      <c r="H31" t="s">
        <v>42</v>
      </c>
      <c r="I31" t="s">
        <v>13</v>
      </c>
      <c r="J31" t="s">
        <v>19</v>
      </c>
      <c r="K31" t="s">
        <v>40</v>
      </c>
      <c r="L31" t="s">
        <v>13</v>
      </c>
      <c r="M31" s="62">
        <v>37032</v>
      </c>
      <c r="N31" s="62">
        <v>37031</v>
      </c>
      <c r="O31" s="62">
        <v>37031</v>
      </c>
      <c r="P31" s="62">
        <v>37031</v>
      </c>
    </row>
    <row r="32" spans="1:16">
      <c r="A32" t="s">
        <v>61</v>
      </c>
      <c r="B32" t="s">
        <v>62</v>
      </c>
      <c r="C32" t="s">
        <v>35</v>
      </c>
      <c r="D32" t="s">
        <v>36</v>
      </c>
      <c r="E32" t="s">
        <v>37</v>
      </c>
      <c r="F32" t="s">
        <v>38</v>
      </c>
      <c r="G32" t="s">
        <v>39</v>
      </c>
      <c r="H32" t="s">
        <v>110</v>
      </c>
      <c r="I32" t="s">
        <v>13</v>
      </c>
      <c r="J32" t="s">
        <v>19</v>
      </c>
      <c r="K32" t="s">
        <v>40</v>
      </c>
      <c r="L32" t="s">
        <v>12</v>
      </c>
      <c r="M32" s="62">
        <v>110617.37</v>
      </c>
      <c r="N32" s="62">
        <v>110617.37</v>
      </c>
      <c r="O32" s="62">
        <v>110617.37</v>
      </c>
      <c r="P32" s="62">
        <v>110617.37</v>
      </c>
    </row>
    <row r="33" spans="1:16">
      <c r="A33" t="s">
        <v>61</v>
      </c>
      <c r="B33" t="s">
        <v>62</v>
      </c>
      <c r="C33" t="s">
        <v>35</v>
      </c>
      <c r="D33" t="s">
        <v>36</v>
      </c>
      <c r="E33" t="s">
        <v>37</v>
      </c>
      <c r="F33" t="s">
        <v>38</v>
      </c>
      <c r="G33" t="s">
        <v>39</v>
      </c>
      <c r="H33" t="s">
        <v>110</v>
      </c>
      <c r="I33" t="s">
        <v>13</v>
      </c>
      <c r="J33" t="s">
        <v>19</v>
      </c>
      <c r="K33" t="s">
        <v>40</v>
      </c>
      <c r="L33" t="s">
        <v>13</v>
      </c>
      <c r="M33" s="62">
        <v>242489.2</v>
      </c>
      <c r="N33" s="62">
        <v>242489.2</v>
      </c>
      <c r="O33" s="62">
        <v>242489.2</v>
      </c>
      <c r="P33" s="62">
        <v>242489.2</v>
      </c>
    </row>
    <row r="34" spans="1:16">
      <c r="A34" t="s">
        <v>61</v>
      </c>
      <c r="B34" t="s">
        <v>62</v>
      </c>
      <c r="C34" t="s">
        <v>35</v>
      </c>
      <c r="D34" t="s">
        <v>36</v>
      </c>
      <c r="E34" t="s">
        <v>37</v>
      </c>
      <c r="F34" t="s">
        <v>38</v>
      </c>
      <c r="G34" t="s">
        <v>41</v>
      </c>
      <c r="H34" t="s">
        <v>42</v>
      </c>
      <c r="I34" t="s">
        <v>13</v>
      </c>
      <c r="J34" t="s">
        <v>19</v>
      </c>
      <c r="K34" t="s">
        <v>40</v>
      </c>
      <c r="L34" t="s">
        <v>13</v>
      </c>
      <c r="M34" s="62">
        <v>39754</v>
      </c>
      <c r="N34" s="62">
        <v>39754</v>
      </c>
      <c r="O34" s="62">
        <v>39754</v>
      </c>
      <c r="P34" s="62">
        <v>39754</v>
      </c>
    </row>
    <row r="35" spans="1:16">
      <c r="A35" t="s">
        <v>121</v>
      </c>
      <c r="B35" t="s">
        <v>122</v>
      </c>
      <c r="C35" t="s">
        <v>35</v>
      </c>
      <c r="D35" t="s">
        <v>36</v>
      </c>
      <c r="E35" t="s">
        <v>37</v>
      </c>
      <c r="F35" t="s">
        <v>38</v>
      </c>
      <c r="G35" t="s">
        <v>39</v>
      </c>
      <c r="H35" t="s">
        <v>110</v>
      </c>
      <c r="I35" t="s">
        <v>13</v>
      </c>
      <c r="J35" t="s">
        <v>19</v>
      </c>
      <c r="K35" t="s">
        <v>40</v>
      </c>
      <c r="L35" t="s">
        <v>13</v>
      </c>
      <c r="M35" s="62">
        <v>181253.79</v>
      </c>
      <c r="N35" s="62">
        <v>181253.79</v>
      </c>
      <c r="O35" s="62">
        <v>181253.79</v>
      </c>
      <c r="P35" s="62">
        <v>181253.79</v>
      </c>
    </row>
    <row r="36" spans="1:16">
      <c r="A36" t="s">
        <v>63</v>
      </c>
      <c r="B36" t="s">
        <v>64</v>
      </c>
      <c r="C36" t="s">
        <v>35</v>
      </c>
      <c r="D36" t="s">
        <v>36</v>
      </c>
      <c r="E36" t="s">
        <v>37</v>
      </c>
      <c r="F36" t="s">
        <v>38</v>
      </c>
      <c r="G36" t="s">
        <v>39</v>
      </c>
      <c r="H36" t="s">
        <v>110</v>
      </c>
      <c r="I36" t="s">
        <v>13</v>
      </c>
      <c r="J36" t="s">
        <v>19</v>
      </c>
      <c r="K36" t="s">
        <v>40</v>
      </c>
      <c r="L36" t="s">
        <v>14</v>
      </c>
      <c r="M36" s="62">
        <v>93797658.700000003</v>
      </c>
      <c r="N36" s="62">
        <v>93797658.700000003</v>
      </c>
      <c r="O36" s="62">
        <v>93797658.700000003</v>
      </c>
      <c r="P36" s="62">
        <v>93797658.700000003</v>
      </c>
    </row>
    <row r="37" spans="1:16">
      <c r="A37" t="s">
        <v>63</v>
      </c>
      <c r="B37" t="s">
        <v>64</v>
      </c>
      <c r="C37" t="s">
        <v>35</v>
      </c>
      <c r="D37" t="s">
        <v>36</v>
      </c>
      <c r="E37" t="s">
        <v>37</v>
      </c>
      <c r="F37" t="s">
        <v>38</v>
      </c>
      <c r="G37" t="s">
        <v>39</v>
      </c>
      <c r="H37" t="s">
        <v>110</v>
      </c>
      <c r="I37" t="s">
        <v>13</v>
      </c>
      <c r="J37" t="s">
        <v>19</v>
      </c>
      <c r="K37" t="s">
        <v>40</v>
      </c>
      <c r="L37" t="s">
        <v>12</v>
      </c>
      <c r="M37" s="62">
        <v>1248147.67</v>
      </c>
      <c r="N37" s="62">
        <v>1248147.67</v>
      </c>
      <c r="O37" s="62">
        <v>1248147.67</v>
      </c>
      <c r="P37" s="62">
        <v>1248147.67</v>
      </c>
    </row>
    <row r="38" spans="1:16">
      <c r="A38" t="s">
        <v>63</v>
      </c>
      <c r="B38" t="s">
        <v>64</v>
      </c>
      <c r="C38" t="s">
        <v>35</v>
      </c>
      <c r="D38" t="s">
        <v>36</v>
      </c>
      <c r="E38" t="s">
        <v>37</v>
      </c>
      <c r="F38" t="s">
        <v>38</v>
      </c>
      <c r="G38" t="s">
        <v>39</v>
      </c>
      <c r="H38" t="s">
        <v>110</v>
      </c>
      <c r="I38" t="s">
        <v>13</v>
      </c>
      <c r="J38" t="s">
        <v>19</v>
      </c>
      <c r="K38" t="s">
        <v>40</v>
      </c>
      <c r="L38" t="s">
        <v>13</v>
      </c>
      <c r="M38" s="62">
        <v>569010.30000000005</v>
      </c>
      <c r="N38" s="62">
        <v>569010.30000000005</v>
      </c>
      <c r="O38" s="62">
        <v>569010.30000000005</v>
      </c>
      <c r="P38" s="62">
        <v>569010.30000000005</v>
      </c>
    </row>
    <row r="39" spans="1:16">
      <c r="A39" t="s">
        <v>63</v>
      </c>
      <c r="B39" t="s">
        <v>64</v>
      </c>
      <c r="C39" t="s">
        <v>35</v>
      </c>
      <c r="D39" t="s">
        <v>36</v>
      </c>
      <c r="E39" t="s">
        <v>37</v>
      </c>
      <c r="F39" t="s">
        <v>38</v>
      </c>
      <c r="G39" t="s">
        <v>41</v>
      </c>
      <c r="H39" t="s">
        <v>42</v>
      </c>
      <c r="I39" t="s">
        <v>13</v>
      </c>
      <c r="J39" t="s">
        <v>19</v>
      </c>
      <c r="K39" t="s">
        <v>40</v>
      </c>
      <c r="L39" t="s">
        <v>13</v>
      </c>
      <c r="M39" s="62">
        <v>16435</v>
      </c>
      <c r="N39" s="62">
        <v>16434.3</v>
      </c>
      <c r="O39" s="62">
        <v>16434.3</v>
      </c>
      <c r="P39" s="62">
        <v>16434.3</v>
      </c>
    </row>
    <row r="40" spans="1:16">
      <c r="A40" t="s">
        <v>123</v>
      </c>
      <c r="B40" t="s">
        <v>124</v>
      </c>
      <c r="C40" t="s">
        <v>35</v>
      </c>
      <c r="D40" t="s">
        <v>36</v>
      </c>
      <c r="E40" t="s">
        <v>37</v>
      </c>
      <c r="F40" t="s">
        <v>38</v>
      </c>
      <c r="G40" t="s">
        <v>39</v>
      </c>
      <c r="H40" t="s">
        <v>110</v>
      </c>
      <c r="I40" t="s">
        <v>13</v>
      </c>
      <c r="J40" t="s">
        <v>19</v>
      </c>
      <c r="K40" t="s">
        <v>40</v>
      </c>
      <c r="L40" t="s">
        <v>12</v>
      </c>
      <c r="M40" s="62">
        <v>181663.62</v>
      </c>
      <c r="N40" s="62">
        <v>181663.62</v>
      </c>
      <c r="O40" s="62">
        <v>181663.62</v>
      </c>
      <c r="P40" s="62">
        <v>181663.62</v>
      </c>
    </row>
    <row r="41" spans="1:16">
      <c r="A41" t="s">
        <v>65</v>
      </c>
      <c r="B41" t="s">
        <v>66</v>
      </c>
      <c r="C41" t="s">
        <v>35</v>
      </c>
      <c r="D41" t="s">
        <v>36</v>
      </c>
      <c r="E41" t="s">
        <v>37</v>
      </c>
      <c r="F41" t="s">
        <v>38</v>
      </c>
      <c r="G41" t="s">
        <v>39</v>
      </c>
      <c r="H41" t="s">
        <v>110</v>
      </c>
      <c r="I41" t="s">
        <v>55</v>
      </c>
      <c r="J41" t="s">
        <v>19</v>
      </c>
      <c r="K41" t="s">
        <v>40</v>
      </c>
      <c r="L41" t="s">
        <v>12</v>
      </c>
      <c r="M41" s="62">
        <v>2326445.77</v>
      </c>
      <c r="N41" s="62">
        <v>2326445.77</v>
      </c>
      <c r="O41" s="62">
        <v>2326445.77</v>
      </c>
      <c r="P41" s="62">
        <v>2326445.77</v>
      </c>
    </row>
    <row r="42" spans="1:16">
      <c r="A42" t="s">
        <v>65</v>
      </c>
      <c r="B42" t="s">
        <v>66</v>
      </c>
      <c r="C42" t="s">
        <v>35</v>
      </c>
      <c r="D42" t="s">
        <v>36</v>
      </c>
      <c r="E42" t="s">
        <v>37</v>
      </c>
      <c r="F42" t="s">
        <v>38</v>
      </c>
      <c r="G42" t="s">
        <v>39</v>
      </c>
      <c r="H42" t="s">
        <v>110</v>
      </c>
      <c r="I42" t="s">
        <v>55</v>
      </c>
      <c r="J42" t="s">
        <v>107</v>
      </c>
      <c r="K42" t="s">
        <v>111</v>
      </c>
      <c r="L42" t="s">
        <v>12</v>
      </c>
      <c r="M42" s="62">
        <v>62915625</v>
      </c>
      <c r="N42" s="62">
        <v>62915625</v>
      </c>
      <c r="O42" s="62">
        <v>62915625</v>
      </c>
      <c r="P42" s="62">
        <v>62915625</v>
      </c>
    </row>
    <row r="43" spans="1:16">
      <c r="A43" t="s">
        <v>65</v>
      </c>
      <c r="B43" t="s">
        <v>66</v>
      </c>
      <c r="C43" t="s">
        <v>35</v>
      </c>
      <c r="D43" t="s">
        <v>36</v>
      </c>
      <c r="E43" t="s">
        <v>37</v>
      </c>
      <c r="F43" t="s">
        <v>38</v>
      </c>
      <c r="G43" t="s">
        <v>56</v>
      </c>
      <c r="H43" t="s">
        <v>120</v>
      </c>
      <c r="I43" t="s">
        <v>55</v>
      </c>
      <c r="J43" t="s">
        <v>19</v>
      </c>
      <c r="K43" t="s">
        <v>40</v>
      </c>
      <c r="L43" t="s">
        <v>12</v>
      </c>
      <c r="M43" s="62">
        <v>13511332</v>
      </c>
      <c r="N43" s="62">
        <v>13511332</v>
      </c>
      <c r="O43" s="62">
        <v>13505888.289999999</v>
      </c>
      <c r="P43" s="62">
        <v>13505888.289999999</v>
      </c>
    </row>
    <row r="44" spans="1:16">
      <c r="A44" t="s">
        <v>65</v>
      </c>
      <c r="B44" t="s">
        <v>66</v>
      </c>
      <c r="C44" t="s">
        <v>35</v>
      </c>
      <c r="D44" t="s">
        <v>36</v>
      </c>
      <c r="E44" t="s">
        <v>37</v>
      </c>
      <c r="F44" t="s">
        <v>38</v>
      </c>
      <c r="G44" t="s">
        <v>56</v>
      </c>
      <c r="H44" t="s">
        <v>120</v>
      </c>
      <c r="I44" t="s">
        <v>55</v>
      </c>
      <c r="J44" t="s">
        <v>107</v>
      </c>
      <c r="K44" t="s">
        <v>111</v>
      </c>
      <c r="L44" t="s">
        <v>12</v>
      </c>
      <c r="M44" s="62">
        <v>189200110</v>
      </c>
      <c r="N44" s="62">
        <v>189200110</v>
      </c>
      <c r="O44" s="62">
        <v>188552843.56999999</v>
      </c>
      <c r="P44" s="62">
        <v>188552843.56999999</v>
      </c>
    </row>
    <row r="45" spans="1:16">
      <c r="A45" t="s">
        <v>67</v>
      </c>
      <c r="B45" t="s">
        <v>68</v>
      </c>
      <c r="C45" t="s">
        <v>35</v>
      </c>
      <c r="D45" t="s">
        <v>36</v>
      </c>
      <c r="E45" t="s">
        <v>37</v>
      </c>
      <c r="F45" t="s">
        <v>38</v>
      </c>
      <c r="G45" t="s">
        <v>39</v>
      </c>
      <c r="H45" t="s">
        <v>110</v>
      </c>
      <c r="I45" t="s">
        <v>13</v>
      </c>
      <c r="J45" t="s">
        <v>19</v>
      </c>
      <c r="K45" t="s">
        <v>40</v>
      </c>
      <c r="L45" t="s">
        <v>14</v>
      </c>
      <c r="M45" s="62">
        <v>37127035.469999999</v>
      </c>
      <c r="N45" s="62">
        <v>37127035.469999999</v>
      </c>
      <c r="O45" s="62">
        <v>37127035.469999999</v>
      </c>
      <c r="P45" s="62">
        <v>37127035.469999999</v>
      </c>
    </row>
    <row r="46" spans="1:16">
      <c r="A46" t="s">
        <v>67</v>
      </c>
      <c r="B46" t="s">
        <v>68</v>
      </c>
      <c r="C46" t="s">
        <v>35</v>
      </c>
      <c r="D46" t="s">
        <v>36</v>
      </c>
      <c r="E46" t="s">
        <v>37</v>
      </c>
      <c r="F46" t="s">
        <v>38</v>
      </c>
      <c r="G46" t="s">
        <v>39</v>
      </c>
      <c r="H46" t="s">
        <v>110</v>
      </c>
      <c r="I46" t="s">
        <v>13</v>
      </c>
      <c r="J46" t="s">
        <v>19</v>
      </c>
      <c r="K46" t="s">
        <v>40</v>
      </c>
      <c r="L46" t="s">
        <v>12</v>
      </c>
      <c r="M46" s="62">
        <v>626292219.03999996</v>
      </c>
      <c r="N46" s="62">
        <v>626292219.03999996</v>
      </c>
      <c r="O46" s="62">
        <v>626292219.03999996</v>
      </c>
      <c r="P46" s="62">
        <v>626292219.03999996</v>
      </c>
    </row>
    <row r="47" spans="1:16">
      <c r="A47" t="s">
        <v>67</v>
      </c>
      <c r="B47" t="s">
        <v>68</v>
      </c>
      <c r="C47" t="s">
        <v>35</v>
      </c>
      <c r="D47" t="s">
        <v>36</v>
      </c>
      <c r="E47" t="s">
        <v>37</v>
      </c>
      <c r="F47" t="s">
        <v>38</v>
      </c>
      <c r="G47" t="s">
        <v>39</v>
      </c>
      <c r="H47" t="s">
        <v>110</v>
      </c>
      <c r="I47" t="s">
        <v>13</v>
      </c>
      <c r="J47" t="s">
        <v>19</v>
      </c>
      <c r="K47" t="s">
        <v>40</v>
      </c>
      <c r="L47" t="s">
        <v>13</v>
      </c>
      <c r="M47" s="62">
        <v>58979012.149999999</v>
      </c>
      <c r="N47" s="62">
        <v>58979012.149999999</v>
      </c>
      <c r="O47" s="62">
        <v>58979012.149999999</v>
      </c>
      <c r="P47" s="62">
        <v>58979012.149999999</v>
      </c>
    </row>
    <row r="48" spans="1:16">
      <c r="A48" t="s">
        <v>67</v>
      </c>
      <c r="B48" t="s">
        <v>68</v>
      </c>
      <c r="C48" t="s">
        <v>35</v>
      </c>
      <c r="D48" t="s">
        <v>36</v>
      </c>
      <c r="E48" t="s">
        <v>37</v>
      </c>
      <c r="F48" t="s">
        <v>38</v>
      </c>
      <c r="G48" t="s">
        <v>41</v>
      </c>
      <c r="H48" t="s">
        <v>42</v>
      </c>
      <c r="I48" t="s">
        <v>13</v>
      </c>
      <c r="J48" t="s">
        <v>19</v>
      </c>
      <c r="K48" t="s">
        <v>40</v>
      </c>
      <c r="L48" t="s">
        <v>13</v>
      </c>
      <c r="M48" s="62">
        <v>30924711</v>
      </c>
      <c r="N48" s="62">
        <v>30924695.52</v>
      </c>
      <c r="O48" s="62">
        <v>30924695.52</v>
      </c>
      <c r="P48" s="62">
        <v>30924695.52</v>
      </c>
    </row>
    <row r="49" spans="1:16">
      <c r="A49" t="s">
        <v>67</v>
      </c>
      <c r="B49" t="s">
        <v>68</v>
      </c>
      <c r="C49" t="s">
        <v>35</v>
      </c>
      <c r="D49" t="s">
        <v>36</v>
      </c>
      <c r="E49" t="s">
        <v>37</v>
      </c>
      <c r="F49" t="s">
        <v>38</v>
      </c>
      <c r="G49" t="s">
        <v>56</v>
      </c>
      <c r="H49" t="s">
        <v>120</v>
      </c>
      <c r="I49" t="s">
        <v>13</v>
      </c>
      <c r="J49" t="s">
        <v>19</v>
      </c>
      <c r="K49" t="s">
        <v>40</v>
      </c>
      <c r="L49" t="s">
        <v>14</v>
      </c>
      <c r="M49" s="62">
        <v>127093</v>
      </c>
      <c r="N49" s="62">
        <v>127093</v>
      </c>
      <c r="O49" s="62">
        <v>127092.07</v>
      </c>
      <c r="P49" s="62">
        <v>127092.07</v>
      </c>
    </row>
    <row r="50" spans="1:16">
      <c r="A50" t="s">
        <v>67</v>
      </c>
      <c r="B50" t="s">
        <v>68</v>
      </c>
      <c r="C50" t="s">
        <v>35</v>
      </c>
      <c r="D50" t="s">
        <v>36</v>
      </c>
      <c r="E50" t="s">
        <v>37</v>
      </c>
      <c r="F50" t="s">
        <v>38</v>
      </c>
      <c r="G50" t="s">
        <v>56</v>
      </c>
      <c r="H50" t="s">
        <v>120</v>
      </c>
      <c r="I50" t="s">
        <v>13</v>
      </c>
      <c r="J50" t="s">
        <v>19</v>
      </c>
      <c r="K50" t="s">
        <v>40</v>
      </c>
      <c r="L50" t="s">
        <v>12</v>
      </c>
      <c r="M50" s="62">
        <v>315910677</v>
      </c>
      <c r="N50" s="62">
        <v>315910677</v>
      </c>
      <c r="O50" s="62">
        <v>315893021.45999998</v>
      </c>
      <c r="P50" s="62">
        <v>315893021.45999998</v>
      </c>
    </row>
    <row r="51" spans="1:16">
      <c r="A51" t="s">
        <v>67</v>
      </c>
      <c r="B51" t="s">
        <v>68</v>
      </c>
      <c r="C51" t="s">
        <v>35</v>
      </c>
      <c r="D51" t="s">
        <v>36</v>
      </c>
      <c r="E51" t="s">
        <v>37</v>
      </c>
      <c r="F51" t="s">
        <v>38</v>
      </c>
      <c r="G51" t="s">
        <v>56</v>
      </c>
      <c r="H51" t="s">
        <v>120</v>
      </c>
      <c r="I51" t="s">
        <v>13</v>
      </c>
      <c r="J51" t="s">
        <v>19</v>
      </c>
      <c r="K51" t="s">
        <v>40</v>
      </c>
      <c r="L51" t="s">
        <v>13</v>
      </c>
      <c r="M51" s="62">
        <v>39541124</v>
      </c>
      <c r="N51" s="62">
        <v>39541124</v>
      </c>
      <c r="O51" s="62">
        <v>39541122.479999997</v>
      </c>
      <c r="P51" s="62">
        <v>39541122.479999997</v>
      </c>
    </row>
  </sheetData>
  <mergeCells count="2">
    <mergeCell ref="A4:P4"/>
    <mergeCell ref="A5:P5"/>
  </mergeCells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2">
    <pageSetUpPr fitToPage="1"/>
  </sheetPr>
  <dimension ref="A1:X63"/>
  <sheetViews>
    <sheetView showGridLines="0" view="pageBreakPreview" topLeftCell="F46" zoomScale="70" zoomScaleNormal="85" zoomScaleSheetLayoutView="70" workbookViewId="0">
      <selection activeCell="U58" sqref="U58"/>
    </sheetView>
  </sheetViews>
  <sheetFormatPr defaultRowHeight="25.5" customHeight="1"/>
  <cols>
    <col min="1" max="1" width="16.140625" customWidth="1"/>
    <col min="2" max="2" width="48" customWidth="1"/>
    <col min="3" max="3" width="11.85546875" customWidth="1"/>
    <col min="4" max="4" width="18.85546875" customWidth="1"/>
    <col min="5" max="5" width="56.42578125" customWidth="1"/>
    <col min="6" max="6" width="63.42578125" customWidth="1"/>
    <col min="7" max="7" width="7.85546875" customWidth="1"/>
    <col min="9" max="9" width="27.140625" customWidth="1"/>
    <col min="10" max="10" width="5.85546875" customWidth="1"/>
    <col min="12" max="12" width="14" customWidth="1"/>
    <col min="13" max="15" width="14.140625" customWidth="1"/>
    <col min="16" max="16" width="18.85546875" customWidth="1"/>
    <col min="17" max="17" width="10.42578125" customWidth="1"/>
    <col min="18" max="18" width="15.85546875" customWidth="1"/>
    <col min="19" max="19" width="16.140625" customWidth="1"/>
    <col min="20" max="20" width="12.85546875" customWidth="1"/>
    <col min="21" max="21" width="15.7109375" customWidth="1"/>
    <col min="23" max="23" width="16.42578125" customWidth="1"/>
  </cols>
  <sheetData>
    <row r="1" spans="1:24" ht="12.75">
      <c r="A1" s="2" t="s">
        <v>69</v>
      </c>
      <c r="B1" s="2"/>
      <c r="C1" s="2"/>
      <c r="D1" s="2"/>
      <c r="E1" s="3"/>
      <c r="F1" s="3"/>
      <c r="G1" s="3"/>
      <c r="H1" s="4"/>
      <c r="I1" s="4"/>
      <c r="J1" s="4"/>
      <c r="K1" s="3"/>
      <c r="L1" s="3"/>
      <c r="M1" s="3"/>
      <c r="N1" s="3"/>
      <c r="O1" s="3"/>
      <c r="P1" s="3"/>
      <c r="Q1" s="3"/>
      <c r="R1" s="3"/>
      <c r="S1" s="3"/>
      <c r="T1" s="3"/>
      <c r="U1" s="5"/>
      <c r="V1" s="3"/>
      <c r="W1" s="5"/>
      <c r="X1" s="3"/>
    </row>
    <row r="2" spans="1:24" ht="12.75">
      <c r="A2" s="2" t="s">
        <v>70</v>
      </c>
      <c r="B2" s="2" t="s">
        <v>105</v>
      </c>
      <c r="C2" s="2"/>
      <c r="D2" s="2"/>
      <c r="E2" s="3"/>
      <c r="F2" s="3"/>
      <c r="G2" s="3"/>
      <c r="H2" s="4"/>
      <c r="I2" s="4"/>
      <c r="J2" s="4"/>
      <c r="K2" s="3"/>
      <c r="L2" s="3"/>
      <c r="M2" s="3"/>
      <c r="N2" s="3"/>
      <c r="O2" s="3"/>
      <c r="P2" s="3"/>
      <c r="Q2" s="3"/>
      <c r="R2" s="3"/>
      <c r="S2" s="3"/>
      <c r="T2" s="3"/>
      <c r="U2" s="5"/>
      <c r="V2" s="3"/>
      <c r="W2" s="5"/>
      <c r="X2" s="3"/>
    </row>
    <row r="3" spans="1:24" ht="12.75">
      <c r="A3" s="2" t="s">
        <v>71</v>
      </c>
      <c r="B3" s="6" t="s">
        <v>106</v>
      </c>
      <c r="C3" s="6"/>
      <c r="D3" s="6"/>
      <c r="E3" s="3"/>
      <c r="F3" s="3"/>
      <c r="G3" s="3"/>
      <c r="H3" s="4"/>
      <c r="I3" s="4"/>
      <c r="J3" s="4"/>
      <c r="K3" s="3"/>
      <c r="L3" s="3"/>
      <c r="M3" s="3"/>
      <c r="N3" s="3"/>
      <c r="O3" s="3"/>
      <c r="P3" s="3"/>
      <c r="Q3" s="3"/>
      <c r="R3" s="3"/>
      <c r="S3" s="3"/>
      <c r="T3" s="3"/>
      <c r="U3" s="5"/>
      <c r="V3" s="3"/>
      <c r="W3" s="5"/>
      <c r="X3" s="3"/>
    </row>
    <row r="4" spans="1:24" ht="12.75">
      <c r="A4" s="7" t="s">
        <v>72</v>
      </c>
      <c r="B4" s="35">
        <v>42705</v>
      </c>
      <c r="C4" s="30"/>
      <c r="D4" s="7"/>
      <c r="E4" s="3"/>
      <c r="F4" s="3"/>
      <c r="G4" s="3"/>
      <c r="H4" s="4"/>
      <c r="I4" s="4"/>
      <c r="J4" s="4"/>
      <c r="K4" s="3"/>
      <c r="L4" s="3"/>
      <c r="M4" s="3"/>
      <c r="N4" s="3"/>
      <c r="O4" s="3"/>
      <c r="P4" s="3"/>
      <c r="Q4" s="3"/>
      <c r="R4" s="3"/>
      <c r="S4" s="3"/>
      <c r="T4" s="3"/>
      <c r="U4" s="5"/>
      <c r="V4" s="3"/>
      <c r="W4" s="5"/>
      <c r="X4" s="3"/>
    </row>
    <row r="5" spans="1:24" ht="12.75">
      <c r="A5" s="74" t="s">
        <v>73</v>
      </c>
      <c r="B5" s="74"/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  <c r="T5" s="74"/>
      <c r="U5" s="74"/>
      <c r="V5" s="74"/>
      <c r="W5" s="74"/>
      <c r="X5" s="74"/>
    </row>
    <row r="6" spans="1:24" ht="13.5" thickBot="1">
      <c r="A6" s="3"/>
      <c r="B6" s="3"/>
      <c r="C6" s="3"/>
      <c r="D6" s="3"/>
      <c r="E6" s="3"/>
      <c r="F6" s="3"/>
      <c r="G6" s="3"/>
      <c r="H6" s="4"/>
      <c r="I6" s="4"/>
      <c r="J6" s="4"/>
      <c r="K6" s="3"/>
      <c r="L6" s="3"/>
      <c r="M6" s="3"/>
      <c r="N6" s="3"/>
      <c r="O6" s="3"/>
      <c r="P6" s="3"/>
      <c r="Q6" s="3"/>
      <c r="R6" s="3"/>
      <c r="S6" s="3"/>
      <c r="T6" s="3"/>
      <c r="U6" s="5"/>
      <c r="V6" s="3"/>
      <c r="W6" s="5"/>
      <c r="X6" s="3"/>
    </row>
    <row r="7" spans="1:24" ht="28.5" customHeight="1" thickBot="1">
      <c r="A7" s="75" t="s">
        <v>74</v>
      </c>
      <c r="B7" s="76"/>
      <c r="C7" s="76"/>
      <c r="D7" s="76"/>
      <c r="E7" s="76"/>
      <c r="F7" s="76"/>
      <c r="G7" s="76"/>
      <c r="H7" s="76"/>
      <c r="I7" s="76"/>
      <c r="J7" s="77"/>
      <c r="K7" s="78" t="s">
        <v>3</v>
      </c>
      <c r="L7" s="80" t="s">
        <v>75</v>
      </c>
      <c r="M7" s="81"/>
      <c r="N7" s="78" t="s">
        <v>76</v>
      </c>
      <c r="O7" s="78" t="s">
        <v>77</v>
      </c>
      <c r="P7" s="75" t="s">
        <v>78</v>
      </c>
      <c r="Q7" s="77"/>
      <c r="R7" s="78" t="s">
        <v>6</v>
      </c>
      <c r="S7" s="75" t="s">
        <v>79</v>
      </c>
      <c r="T7" s="76"/>
      <c r="U7" s="76"/>
      <c r="V7" s="76"/>
      <c r="W7" s="76"/>
      <c r="X7" s="77"/>
    </row>
    <row r="8" spans="1:24" ht="28.5" customHeight="1">
      <c r="A8" s="85" t="s">
        <v>21</v>
      </c>
      <c r="B8" s="86"/>
      <c r="C8" s="82" t="s">
        <v>80</v>
      </c>
      <c r="D8" s="82" t="s">
        <v>81</v>
      </c>
      <c r="E8" s="87" t="s">
        <v>82</v>
      </c>
      <c r="F8" s="88"/>
      <c r="G8" s="82" t="s">
        <v>0</v>
      </c>
      <c r="H8" s="89" t="s">
        <v>2</v>
      </c>
      <c r="I8" s="90"/>
      <c r="J8" s="82" t="s">
        <v>1</v>
      </c>
      <c r="K8" s="79"/>
      <c r="L8" s="8" t="s">
        <v>83</v>
      </c>
      <c r="M8" s="8" t="s">
        <v>84</v>
      </c>
      <c r="N8" s="79"/>
      <c r="O8" s="79"/>
      <c r="P8" s="9" t="s">
        <v>4</v>
      </c>
      <c r="Q8" s="9" t="s">
        <v>5</v>
      </c>
      <c r="R8" s="79"/>
      <c r="S8" s="10" t="s">
        <v>7</v>
      </c>
      <c r="T8" s="11" t="s">
        <v>8</v>
      </c>
      <c r="U8" s="10" t="s">
        <v>9</v>
      </c>
      <c r="V8" s="12" t="s">
        <v>8</v>
      </c>
      <c r="W8" s="13" t="s">
        <v>10</v>
      </c>
      <c r="X8" s="12" t="s">
        <v>8</v>
      </c>
    </row>
    <row r="9" spans="1:24" ht="28.5" customHeight="1" thickBot="1">
      <c r="A9" s="14" t="s">
        <v>85</v>
      </c>
      <c r="B9" s="14" t="s">
        <v>86</v>
      </c>
      <c r="C9" s="83"/>
      <c r="D9" s="83"/>
      <c r="E9" s="15" t="s">
        <v>87</v>
      </c>
      <c r="F9" s="15" t="s">
        <v>88</v>
      </c>
      <c r="G9" s="83"/>
      <c r="H9" s="15" t="s">
        <v>85</v>
      </c>
      <c r="I9" s="15" t="s">
        <v>86</v>
      </c>
      <c r="J9" s="83"/>
      <c r="K9" s="14" t="s">
        <v>89</v>
      </c>
      <c r="L9" s="16" t="s">
        <v>90</v>
      </c>
      <c r="M9" s="16" t="s">
        <v>91</v>
      </c>
      <c r="N9" s="16" t="s">
        <v>92</v>
      </c>
      <c r="O9" s="16" t="s">
        <v>93</v>
      </c>
      <c r="P9" s="16" t="s">
        <v>11</v>
      </c>
      <c r="Q9" s="16" t="s">
        <v>94</v>
      </c>
      <c r="R9" s="14" t="s">
        <v>95</v>
      </c>
      <c r="S9" s="17" t="s">
        <v>96</v>
      </c>
      <c r="T9" s="18" t="s">
        <v>97</v>
      </c>
      <c r="U9" s="17" t="s">
        <v>98</v>
      </c>
      <c r="V9" s="18" t="s">
        <v>99</v>
      </c>
      <c r="W9" s="19" t="s">
        <v>100</v>
      </c>
      <c r="X9" s="18" t="s">
        <v>101</v>
      </c>
    </row>
    <row r="10" spans="1:24" ht="28.5" customHeight="1">
      <c r="A10" s="32" t="str">
        <f>'Access-Dez'!A10</f>
        <v>24204</v>
      </c>
      <c r="B10" s="34" t="str">
        <f>'Access-Dez'!B10</f>
        <v>COMISSAO NACIONAL DE ENERGIA NUCLEAR - CNEN</v>
      </c>
      <c r="C10" s="33" t="str">
        <f>CONCATENATE('Access-Dez'!C10,".",'Access-Dez'!D10)</f>
        <v>28.846</v>
      </c>
      <c r="D10" s="33" t="str">
        <f>CONCATENATE('Access-Dez'!E10,".",'Access-Dez'!G10)</f>
        <v>0901.0005</v>
      </c>
      <c r="E10" s="34" t="str">
        <f>'Access-Dez'!F10</f>
        <v>OPERACOES ESPECIAIS: CUMPRIMENTO DE SENTENCAS JUDICIAIS</v>
      </c>
      <c r="F10" s="36" t="str">
        <f>'Access-Dez'!H10</f>
        <v>SENTENCAS JUDICIAIS TRANSITADAS EM JULGADO (PRECATORIOS)</v>
      </c>
      <c r="G10" s="32" t="str">
        <f>'Access-Dez'!I10</f>
        <v>1</v>
      </c>
      <c r="H10" s="32" t="str">
        <f>'Access-Dez'!J10</f>
        <v>0100</v>
      </c>
      <c r="I10" s="38" t="str">
        <f>'Access-Dez'!K10</f>
        <v>RECURSOS ORDINARIOS</v>
      </c>
      <c r="J10" s="32" t="str">
        <f>'Access-Dez'!L10</f>
        <v>1</v>
      </c>
      <c r="K10" s="20"/>
      <c r="L10" s="21"/>
      <c r="M10" s="21"/>
      <c r="N10" s="22">
        <f>K10+L10-M10</f>
        <v>0</v>
      </c>
      <c r="O10" s="20"/>
      <c r="P10" s="39">
        <f>'Access-Dez'!M10</f>
        <v>392877.37</v>
      </c>
      <c r="Q10" s="39"/>
      <c r="R10" s="39">
        <f>N10-O10+P10+Q10</f>
        <v>392877.37</v>
      </c>
      <c r="S10" s="39">
        <f>'Access-Dez'!N10</f>
        <v>392877.37</v>
      </c>
      <c r="T10" s="40">
        <f>IF(R10&gt;0,S10/R10,0)</f>
        <v>1</v>
      </c>
      <c r="U10" s="39">
        <f>'Access-Dez'!N10</f>
        <v>392877.37</v>
      </c>
      <c r="V10" s="40">
        <f>IF(R10&gt;0,U10/R10,0)</f>
        <v>1</v>
      </c>
      <c r="W10" s="39">
        <f>'Access-Dez'!O10</f>
        <v>392877.37</v>
      </c>
      <c r="X10" s="40">
        <f>IF(R10&gt;0,W10/R10,0)</f>
        <v>1</v>
      </c>
    </row>
    <row r="11" spans="1:24" ht="28.5" customHeight="1">
      <c r="A11" s="31" t="str">
        <f>'Access-Dez'!A11</f>
        <v>24204</v>
      </c>
      <c r="B11" s="27" t="str">
        <f>'Access-Dez'!B11</f>
        <v>COMISSAO NACIONAL DE ENERGIA NUCLEAR - CNEN</v>
      </c>
      <c r="C11" s="23" t="str">
        <f>CONCATENATE('Access-Dez'!C11,".",'Access-Dez'!D11)</f>
        <v>28.846</v>
      </c>
      <c r="D11" s="23" t="str">
        <f>CONCATENATE('Access-Dez'!E11,".",'Access-Dez'!G11)</f>
        <v>0901.00G5</v>
      </c>
      <c r="E11" s="27" t="str">
        <f>'Access-Dez'!F11</f>
        <v>OPERACOES ESPECIAIS: CUMPRIMENTO DE SENTENCAS JUDICIAIS</v>
      </c>
      <c r="F11" s="37" t="str">
        <f>'Access-Dez'!H11</f>
        <v>CONTRIBUICAO DA UNIAO, DE SUAS AUTARQUIAS E FUNDACOES PARA O</v>
      </c>
      <c r="G11" s="23" t="str">
        <f>'Access-Dez'!I11</f>
        <v>1</v>
      </c>
      <c r="H11" s="23" t="str">
        <f>'Access-Dez'!J11</f>
        <v>0100</v>
      </c>
      <c r="I11" s="27" t="str">
        <f>'Access-Dez'!K11</f>
        <v>RECURSOS ORDINARIOS</v>
      </c>
      <c r="J11" s="23" t="str">
        <f>'Access-Dez'!L11</f>
        <v>1</v>
      </c>
      <c r="K11" s="24"/>
      <c r="L11" s="24"/>
      <c r="M11" s="24"/>
      <c r="N11" s="25">
        <f t="shared" ref="N11:N40" si="0">K11+L11-M11</f>
        <v>0</v>
      </c>
      <c r="O11" s="24"/>
      <c r="P11" s="26">
        <f>'Access-Dez'!M11</f>
        <v>59506</v>
      </c>
      <c r="Q11" s="26"/>
      <c r="R11" s="26">
        <f t="shared" ref="R11:R40" si="1">N11-O11+P11+Q11</f>
        <v>59506</v>
      </c>
      <c r="S11" s="26">
        <f>'Access-Dez'!N11</f>
        <v>59505.52</v>
      </c>
      <c r="T11" s="41">
        <f t="shared" ref="T11:T52" si="2">IF(R11&gt;0,S11/R11,0)</f>
        <v>0.99999193358652905</v>
      </c>
      <c r="U11" s="26">
        <f>'Access-Dez'!N11</f>
        <v>59505.52</v>
      </c>
      <c r="V11" s="41">
        <f t="shared" ref="V11:V52" si="3">IF(R11&gt;0,U11/R11,0)</f>
        <v>0.99999193358652905</v>
      </c>
      <c r="W11" s="26">
        <f>'Access-Dez'!O11</f>
        <v>59505.52</v>
      </c>
      <c r="X11" s="41">
        <f t="shared" ref="X11:X52" si="4">IF(R11&gt;0,W11/R11,0)</f>
        <v>0.99999193358652905</v>
      </c>
    </row>
    <row r="12" spans="1:24" ht="28.5" customHeight="1">
      <c r="A12" s="31" t="str">
        <f>'Access-Dez'!A12</f>
        <v>25201</v>
      </c>
      <c r="B12" s="27" t="str">
        <f>'Access-Dez'!B12</f>
        <v>BANCO CENTRAL DO BRASIL</v>
      </c>
      <c r="C12" s="23" t="str">
        <f>CONCATENATE('Access-Dez'!C12,".",'Access-Dez'!D12)</f>
        <v>28.846</v>
      </c>
      <c r="D12" s="23" t="str">
        <f>CONCATENATE('Access-Dez'!E12,".",'Access-Dez'!G12)</f>
        <v>0901.0005</v>
      </c>
      <c r="E12" s="27" t="str">
        <f>'Access-Dez'!F12</f>
        <v>OPERACOES ESPECIAIS: CUMPRIMENTO DE SENTENCAS JUDICIAIS</v>
      </c>
      <c r="F12" s="27" t="str">
        <f>'Access-Dez'!H12</f>
        <v>SENTENCAS JUDICIAIS TRANSITADAS EM JULGADO (PRECATORIOS)</v>
      </c>
      <c r="G12" s="23" t="str">
        <f>'Access-Dez'!I12</f>
        <v>1</v>
      </c>
      <c r="H12" s="23" t="str">
        <f>'Access-Dez'!J12</f>
        <v>0100</v>
      </c>
      <c r="I12" s="27" t="str">
        <f>'Access-Dez'!K12</f>
        <v>RECURSOS ORDINARIOS</v>
      </c>
      <c r="J12" s="23" t="str">
        <f>'Access-Dez'!L12</f>
        <v>3</v>
      </c>
      <c r="K12" s="26"/>
      <c r="L12" s="26"/>
      <c r="M12" s="26"/>
      <c r="N12" s="24">
        <f t="shared" si="0"/>
        <v>0</v>
      </c>
      <c r="O12" s="26"/>
      <c r="P12" s="26">
        <f>'Access-Dez'!M12</f>
        <v>11984979.199999999</v>
      </c>
      <c r="Q12" s="26"/>
      <c r="R12" s="26">
        <f t="shared" si="1"/>
        <v>11984979.199999999</v>
      </c>
      <c r="S12" s="26">
        <f>'Access-Dez'!N12</f>
        <v>11984979.199999999</v>
      </c>
      <c r="T12" s="41">
        <f t="shared" si="2"/>
        <v>1</v>
      </c>
      <c r="U12" s="26">
        <f>'Access-Dez'!N12</f>
        <v>11984979.199999999</v>
      </c>
      <c r="V12" s="41">
        <f t="shared" si="3"/>
        <v>1</v>
      </c>
      <c r="W12" s="26">
        <f>'Access-Dez'!O12</f>
        <v>11984979.199999999</v>
      </c>
      <c r="X12" s="41">
        <f t="shared" si="4"/>
        <v>1</v>
      </c>
    </row>
    <row r="13" spans="1:24" ht="28.5" customHeight="1">
      <c r="A13" s="31" t="str">
        <f>'Access-Dez'!A13</f>
        <v>26262</v>
      </c>
      <c r="B13" s="27" t="str">
        <f>'Access-Dez'!B13</f>
        <v>UNIVERSIDADE FEDERAL DE SAO PAULO</v>
      </c>
      <c r="C13" s="23" t="str">
        <f>CONCATENATE('Access-Dez'!C13,".",'Access-Dez'!D13)</f>
        <v>28.846</v>
      </c>
      <c r="D13" s="23" t="str">
        <f>CONCATENATE('Access-Dez'!E13,".",'Access-Dez'!G13)</f>
        <v>0901.0005</v>
      </c>
      <c r="E13" s="27" t="str">
        <f>'Access-Dez'!F13</f>
        <v>OPERACOES ESPECIAIS: CUMPRIMENTO DE SENTENCAS JUDICIAIS</v>
      </c>
      <c r="F13" s="27" t="str">
        <f>'Access-Dez'!H13</f>
        <v>SENTENCAS JUDICIAIS TRANSITADAS EM JULGADO (PRECATORIOS)</v>
      </c>
      <c r="G13" s="23" t="str">
        <f>'Access-Dez'!I13</f>
        <v>1</v>
      </c>
      <c r="H13" s="23" t="str">
        <f>'Access-Dez'!J13</f>
        <v>0100</v>
      </c>
      <c r="I13" s="27" t="str">
        <f>'Access-Dez'!K13</f>
        <v>RECURSOS ORDINARIOS</v>
      </c>
      <c r="J13" s="23" t="str">
        <f>'Access-Dez'!L13</f>
        <v>3</v>
      </c>
      <c r="K13" s="26"/>
      <c r="L13" s="26"/>
      <c r="M13" s="26"/>
      <c r="N13" s="24">
        <f t="shared" si="0"/>
        <v>0</v>
      </c>
      <c r="O13" s="26"/>
      <c r="P13" s="26">
        <f>'Access-Dez'!M13</f>
        <v>107457.41</v>
      </c>
      <c r="Q13" s="26"/>
      <c r="R13" s="26">
        <f t="shared" si="1"/>
        <v>107457.41</v>
      </c>
      <c r="S13" s="26">
        <f>'Access-Dez'!N13</f>
        <v>107457.41</v>
      </c>
      <c r="T13" s="41">
        <f t="shared" si="2"/>
        <v>1</v>
      </c>
      <c r="U13" s="26">
        <f>'Access-Dez'!N13</f>
        <v>107457.41</v>
      </c>
      <c r="V13" s="41">
        <f t="shared" si="3"/>
        <v>1</v>
      </c>
      <c r="W13" s="26">
        <f>'Access-Dez'!O13</f>
        <v>107457.41</v>
      </c>
      <c r="X13" s="41">
        <f t="shared" si="4"/>
        <v>1</v>
      </c>
    </row>
    <row r="14" spans="1:24" ht="28.5" customHeight="1">
      <c r="A14" s="31" t="str">
        <f>'Access-Dez'!A14</f>
        <v>26262</v>
      </c>
      <c r="B14" s="27" t="str">
        <f>'Access-Dez'!B14</f>
        <v>UNIVERSIDADE FEDERAL DE SAO PAULO</v>
      </c>
      <c r="C14" s="23" t="str">
        <f>CONCATENATE('Access-Dez'!C14,".",'Access-Dez'!D14)</f>
        <v>28.846</v>
      </c>
      <c r="D14" s="23" t="str">
        <f>CONCATENATE('Access-Dez'!E14,".",'Access-Dez'!G14)</f>
        <v>0901.0005</v>
      </c>
      <c r="E14" s="27" t="str">
        <f>'Access-Dez'!F14</f>
        <v>OPERACOES ESPECIAIS: CUMPRIMENTO DE SENTENCAS JUDICIAIS</v>
      </c>
      <c r="F14" s="27" t="str">
        <f>'Access-Dez'!H14</f>
        <v>SENTENCAS JUDICIAIS TRANSITADAS EM JULGADO (PRECATORIOS)</v>
      </c>
      <c r="G14" s="23" t="str">
        <f>'Access-Dez'!I14</f>
        <v>1</v>
      </c>
      <c r="H14" s="23" t="str">
        <f>'Access-Dez'!J14</f>
        <v>0100</v>
      </c>
      <c r="I14" s="27" t="str">
        <f>'Access-Dez'!K14</f>
        <v>RECURSOS ORDINARIOS</v>
      </c>
      <c r="J14" s="23" t="str">
        <f>'Access-Dez'!L14</f>
        <v>1</v>
      </c>
      <c r="K14" s="26"/>
      <c r="L14" s="26"/>
      <c r="M14" s="26"/>
      <c r="N14" s="24">
        <f t="shared" si="0"/>
        <v>0</v>
      </c>
      <c r="O14" s="26"/>
      <c r="P14" s="26">
        <f>'Access-Dez'!M14</f>
        <v>2721737.79</v>
      </c>
      <c r="Q14" s="26"/>
      <c r="R14" s="26">
        <f t="shared" si="1"/>
        <v>2721737.79</v>
      </c>
      <c r="S14" s="26">
        <f>'Access-Dez'!N14</f>
        <v>2721737.79</v>
      </c>
      <c r="T14" s="41">
        <f t="shared" si="2"/>
        <v>1</v>
      </c>
      <c r="U14" s="26">
        <f>'Access-Dez'!N14</f>
        <v>2721737.79</v>
      </c>
      <c r="V14" s="41">
        <f t="shared" si="3"/>
        <v>1</v>
      </c>
      <c r="W14" s="26">
        <f>'Access-Dez'!O14</f>
        <v>2721737.79</v>
      </c>
      <c r="X14" s="41">
        <f t="shared" si="4"/>
        <v>1</v>
      </c>
    </row>
    <row r="15" spans="1:24" ht="28.5" customHeight="1">
      <c r="A15" s="31" t="str">
        <f>'Access-Dez'!A15</f>
        <v>26262</v>
      </c>
      <c r="B15" s="27" t="str">
        <f>'Access-Dez'!B15</f>
        <v>UNIVERSIDADE FEDERAL DE SAO PAULO</v>
      </c>
      <c r="C15" s="23" t="str">
        <f>CONCATENATE('Access-Dez'!C15,".",'Access-Dez'!D15)</f>
        <v>28.846</v>
      </c>
      <c r="D15" s="23" t="str">
        <f>CONCATENATE('Access-Dez'!E15,".",'Access-Dez'!G15)</f>
        <v>0901.00G5</v>
      </c>
      <c r="E15" s="27" t="str">
        <f>'Access-Dez'!F15</f>
        <v>OPERACOES ESPECIAIS: CUMPRIMENTO DE SENTENCAS JUDICIAIS</v>
      </c>
      <c r="F15" s="27" t="str">
        <f>'Access-Dez'!H15</f>
        <v>CONTRIBUICAO DA UNIAO, DE SUAS AUTARQUIAS E FUNDACOES PARA O</v>
      </c>
      <c r="G15" s="23" t="str">
        <f>'Access-Dez'!I15</f>
        <v>1</v>
      </c>
      <c r="H15" s="23" t="str">
        <f>'Access-Dez'!J15</f>
        <v>0100</v>
      </c>
      <c r="I15" s="27" t="str">
        <f>'Access-Dez'!K15</f>
        <v>RECURSOS ORDINARIOS</v>
      </c>
      <c r="J15" s="23" t="str">
        <f>'Access-Dez'!L15</f>
        <v>1</v>
      </c>
      <c r="K15" s="24"/>
      <c r="L15" s="24"/>
      <c r="M15" s="24"/>
      <c r="N15" s="24">
        <f t="shared" si="0"/>
        <v>0</v>
      </c>
      <c r="O15" s="24"/>
      <c r="P15" s="26">
        <f>'Access-Dez'!M15</f>
        <v>204846</v>
      </c>
      <c r="Q15" s="26"/>
      <c r="R15" s="26">
        <f t="shared" si="1"/>
        <v>204846</v>
      </c>
      <c r="S15" s="26">
        <f>'Access-Dez'!N15</f>
        <v>204846</v>
      </c>
      <c r="T15" s="41">
        <f t="shared" si="2"/>
        <v>1</v>
      </c>
      <c r="U15" s="26">
        <f>'Access-Dez'!N15</f>
        <v>204846</v>
      </c>
      <c r="V15" s="41">
        <f t="shared" si="3"/>
        <v>1</v>
      </c>
      <c r="W15" s="26">
        <f>'Access-Dez'!O15</f>
        <v>204846</v>
      </c>
      <c r="X15" s="41">
        <f t="shared" si="4"/>
        <v>1</v>
      </c>
    </row>
    <row r="16" spans="1:24" ht="28.5" customHeight="1">
      <c r="A16" s="31" t="str">
        <f>'Access-Dez'!A16</f>
        <v>26280</v>
      </c>
      <c r="B16" s="27" t="str">
        <f>'Access-Dez'!B16</f>
        <v>FUNDACAO UNIVERSIDADE FEDERAL DE SAO CARLOS</v>
      </c>
      <c r="C16" s="23" t="str">
        <f>CONCATENATE('Access-Dez'!C16,".",'Access-Dez'!D16)</f>
        <v>28.846</v>
      </c>
      <c r="D16" s="23" t="str">
        <f>CONCATENATE('Access-Dez'!E16,".",'Access-Dez'!G16)</f>
        <v>0901.00G5</v>
      </c>
      <c r="E16" s="27" t="str">
        <f>'Access-Dez'!F16</f>
        <v>OPERACOES ESPECIAIS: CUMPRIMENTO DE SENTENCAS JUDICIAIS</v>
      </c>
      <c r="F16" s="27" t="str">
        <f>'Access-Dez'!H16</f>
        <v>CONTRIBUICAO DA UNIAO, DE SUAS AUTARQUIAS E FUNDACOES PARA O</v>
      </c>
      <c r="G16" s="23" t="str">
        <f>'Access-Dez'!I16</f>
        <v>1</v>
      </c>
      <c r="H16" s="23" t="str">
        <f>'Access-Dez'!J16</f>
        <v>0100</v>
      </c>
      <c r="I16" s="27" t="str">
        <f>'Access-Dez'!K16</f>
        <v>RECURSOS ORDINARIOS</v>
      </c>
      <c r="J16" s="23" t="str">
        <f>'Access-Dez'!L16</f>
        <v>1</v>
      </c>
      <c r="K16" s="26"/>
      <c r="L16" s="26"/>
      <c r="M16" s="26"/>
      <c r="N16" s="24">
        <f t="shared" si="0"/>
        <v>0</v>
      </c>
      <c r="O16" s="26"/>
      <c r="P16" s="26">
        <f>'Access-Dez'!M16</f>
        <v>11038</v>
      </c>
      <c r="Q16" s="26"/>
      <c r="R16" s="26">
        <f t="shared" si="1"/>
        <v>11038</v>
      </c>
      <c r="S16" s="26">
        <f>'Access-Dez'!N16</f>
        <v>11038</v>
      </c>
      <c r="T16" s="41">
        <f t="shared" si="2"/>
        <v>1</v>
      </c>
      <c r="U16" s="26">
        <f>'Access-Dez'!N16</f>
        <v>11038</v>
      </c>
      <c r="V16" s="41">
        <f t="shared" si="3"/>
        <v>1</v>
      </c>
      <c r="W16" s="26">
        <f>'Access-Dez'!O16</f>
        <v>11038</v>
      </c>
      <c r="X16" s="41">
        <f t="shared" si="4"/>
        <v>1</v>
      </c>
    </row>
    <row r="17" spans="1:24" ht="28.5" customHeight="1">
      <c r="A17" s="31" t="str">
        <f>'Access-Dez'!A17</f>
        <v>26283</v>
      </c>
      <c r="B17" s="27" t="str">
        <f>'Access-Dez'!B17</f>
        <v>FUNDACAO UNIVERSIDADE FED.DE MATO GROS.DO SUL</v>
      </c>
      <c r="C17" s="23" t="str">
        <f>CONCATENATE('Access-Dez'!C17,".",'Access-Dez'!D17)</f>
        <v>28.846</v>
      </c>
      <c r="D17" s="23" t="str">
        <f>CONCATENATE('Access-Dez'!E17,".",'Access-Dez'!G17)</f>
        <v>0901.0005</v>
      </c>
      <c r="E17" s="27" t="str">
        <f>'Access-Dez'!F17</f>
        <v>OPERACOES ESPECIAIS: CUMPRIMENTO DE SENTENCAS JUDICIAIS</v>
      </c>
      <c r="F17" s="27" t="str">
        <f>'Access-Dez'!H17</f>
        <v>SENTENCAS JUDICIAIS TRANSITADAS EM JULGADO (PRECATORIOS)</v>
      </c>
      <c r="G17" s="23" t="str">
        <f>'Access-Dez'!I17</f>
        <v>1</v>
      </c>
      <c r="H17" s="23" t="str">
        <f>'Access-Dez'!J17</f>
        <v>0100</v>
      </c>
      <c r="I17" s="27" t="str">
        <f>'Access-Dez'!K17</f>
        <v>RECURSOS ORDINARIOS</v>
      </c>
      <c r="J17" s="23" t="str">
        <f>'Access-Dez'!L17</f>
        <v>3</v>
      </c>
      <c r="K17" s="26"/>
      <c r="L17" s="26"/>
      <c r="M17" s="26"/>
      <c r="N17" s="24">
        <f t="shared" si="0"/>
        <v>0</v>
      </c>
      <c r="O17" s="26"/>
      <c r="P17" s="26">
        <f>'Access-Dez'!M17</f>
        <v>7702281.4000000004</v>
      </c>
      <c r="Q17" s="26"/>
      <c r="R17" s="26">
        <f t="shared" si="1"/>
        <v>7702281.4000000004</v>
      </c>
      <c r="S17" s="26">
        <f>'Access-Dez'!N17</f>
        <v>7702281.4000000004</v>
      </c>
      <c r="T17" s="41">
        <f t="shared" si="2"/>
        <v>1</v>
      </c>
      <c r="U17" s="26">
        <f>'Access-Dez'!N17</f>
        <v>7702281.4000000004</v>
      </c>
      <c r="V17" s="41">
        <f t="shared" si="3"/>
        <v>1</v>
      </c>
      <c r="W17" s="26">
        <f>'Access-Dez'!O17</f>
        <v>7702281.4000000004</v>
      </c>
      <c r="X17" s="41">
        <f t="shared" si="4"/>
        <v>1</v>
      </c>
    </row>
    <row r="18" spans="1:24" ht="28.5" customHeight="1">
      <c r="A18" s="31" t="str">
        <f>'Access-Dez'!A18</f>
        <v>26283</v>
      </c>
      <c r="B18" s="27" t="str">
        <f>'Access-Dez'!B18</f>
        <v>FUNDACAO UNIVERSIDADE FED.DE MATO GROS.DO SUL</v>
      </c>
      <c r="C18" s="23" t="str">
        <f>CONCATENATE('Access-Dez'!C18,".",'Access-Dez'!D18)</f>
        <v>28.846</v>
      </c>
      <c r="D18" s="23" t="str">
        <f>CONCATENATE('Access-Dez'!E18,".",'Access-Dez'!G18)</f>
        <v>0901.0005</v>
      </c>
      <c r="E18" s="27" t="str">
        <f>'Access-Dez'!F18</f>
        <v>OPERACOES ESPECIAIS: CUMPRIMENTO DE SENTENCAS JUDICIAIS</v>
      </c>
      <c r="F18" s="27" t="str">
        <f>'Access-Dez'!H18</f>
        <v>SENTENCAS JUDICIAIS TRANSITADAS EM JULGADO (PRECATORIOS)</v>
      </c>
      <c r="G18" s="23" t="str">
        <f>'Access-Dez'!I18</f>
        <v>1</v>
      </c>
      <c r="H18" s="23" t="str">
        <f>'Access-Dez'!J18</f>
        <v>0100</v>
      </c>
      <c r="I18" s="27" t="str">
        <f>'Access-Dez'!K18</f>
        <v>RECURSOS ORDINARIOS</v>
      </c>
      <c r="J18" s="23" t="str">
        <f>'Access-Dez'!L18</f>
        <v>1</v>
      </c>
      <c r="K18" s="24"/>
      <c r="L18" s="24"/>
      <c r="M18" s="24"/>
      <c r="N18" s="24">
        <f t="shared" si="0"/>
        <v>0</v>
      </c>
      <c r="O18" s="24"/>
      <c r="P18" s="26">
        <f>'Access-Dez'!M18</f>
        <v>858113.73</v>
      </c>
      <c r="Q18" s="26"/>
      <c r="R18" s="26">
        <f t="shared" si="1"/>
        <v>858113.73</v>
      </c>
      <c r="S18" s="26">
        <f>'Access-Dez'!N18</f>
        <v>858113.73</v>
      </c>
      <c r="T18" s="41">
        <f t="shared" si="2"/>
        <v>1</v>
      </c>
      <c r="U18" s="26">
        <f>'Access-Dez'!N18</f>
        <v>858113.73</v>
      </c>
      <c r="V18" s="41">
        <f t="shared" si="3"/>
        <v>1</v>
      </c>
      <c r="W18" s="26">
        <f>'Access-Dez'!O18</f>
        <v>858113.73</v>
      </c>
      <c r="X18" s="41">
        <f t="shared" si="4"/>
        <v>1</v>
      </c>
    </row>
    <row r="19" spans="1:24" ht="28.5" customHeight="1">
      <c r="A19" s="31" t="str">
        <f>'Access-Dez'!A19</f>
        <v>26283</v>
      </c>
      <c r="B19" s="27" t="str">
        <f>'Access-Dez'!B19</f>
        <v>FUNDACAO UNIVERSIDADE FED.DE MATO GROS.DO SUL</v>
      </c>
      <c r="C19" s="23" t="str">
        <f>CONCATENATE('Access-Dez'!C19,".",'Access-Dez'!D19)</f>
        <v>28.846</v>
      </c>
      <c r="D19" s="23" t="str">
        <f>CONCATENATE('Access-Dez'!E19,".",'Access-Dez'!G19)</f>
        <v>0901.00G5</v>
      </c>
      <c r="E19" s="27" t="str">
        <f>'Access-Dez'!F19</f>
        <v>OPERACOES ESPECIAIS: CUMPRIMENTO DE SENTENCAS JUDICIAIS</v>
      </c>
      <c r="F19" s="27" t="str">
        <f>'Access-Dez'!H19</f>
        <v>CONTRIBUICAO DA UNIAO, DE SUAS AUTARQUIAS E FUNDACOES PARA O</v>
      </c>
      <c r="G19" s="23" t="str">
        <f>'Access-Dez'!I19</f>
        <v>1</v>
      </c>
      <c r="H19" s="23" t="str">
        <f>'Access-Dez'!J19</f>
        <v>0100</v>
      </c>
      <c r="I19" s="27" t="str">
        <f>'Access-Dez'!K19</f>
        <v>RECURSOS ORDINARIOS</v>
      </c>
      <c r="J19" s="23" t="str">
        <f>'Access-Dez'!L19</f>
        <v>1</v>
      </c>
      <c r="K19" s="24"/>
      <c r="L19" s="24"/>
      <c r="M19" s="24"/>
      <c r="N19" s="24">
        <f t="shared" si="0"/>
        <v>0</v>
      </c>
      <c r="O19" s="24"/>
      <c r="P19" s="26">
        <f>'Access-Dez'!M19</f>
        <v>63057</v>
      </c>
      <c r="Q19" s="26"/>
      <c r="R19" s="26">
        <f t="shared" si="1"/>
        <v>63057</v>
      </c>
      <c r="S19" s="26">
        <f>'Access-Dez'!N19</f>
        <v>63053.120000000003</v>
      </c>
      <c r="T19" s="41">
        <f t="shared" si="2"/>
        <v>0.99993846836988765</v>
      </c>
      <c r="U19" s="26">
        <f>'Access-Dez'!N19</f>
        <v>63053.120000000003</v>
      </c>
      <c r="V19" s="41">
        <f t="shared" si="3"/>
        <v>0.99993846836988765</v>
      </c>
      <c r="W19" s="26">
        <f>'Access-Dez'!O19</f>
        <v>63053.120000000003</v>
      </c>
      <c r="X19" s="41">
        <f t="shared" si="4"/>
        <v>0.99993846836988765</v>
      </c>
    </row>
    <row r="20" spans="1:24" ht="28.5" customHeight="1">
      <c r="A20" s="31" t="str">
        <f>'Access-Dez'!A20</f>
        <v>30202</v>
      </c>
      <c r="B20" s="27" t="str">
        <f>'Access-Dez'!B20</f>
        <v>FUNDACAO NACIONAL DO INDIO</v>
      </c>
      <c r="C20" s="23" t="str">
        <f>CONCATENATE('Access-Dez'!C20,".",'Access-Dez'!D20)</f>
        <v>28.846</v>
      </c>
      <c r="D20" s="23" t="str">
        <f>CONCATENATE('Access-Dez'!E20,".",'Access-Dez'!G20)</f>
        <v>0901.0005</v>
      </c>
      <c r="E20" s="27" t="str">
        <f>'Access-Dez'!F20</f>
        <v>OPERACOES ESPECIAIS: CUMPRIMENTO DE SENTENCAS JUDICIAIS</v>
      </c>
      <c r="F20" s="27" t="str">
        <f>'Access-Dez'!H20</f>
        <v>SENTENCAS JUDICIAIS TRANSITADAS EM JULGADO (PRECATORIOS)</v>
      </c>
      <c r="G20" s="23" t="str">
        <f>'Access-Dez'!I20</f>
        <v>1</v>
      </c>
      <c r="H20" s="23" t="str">
        <f>'Access-Dez'!J20</f>
        <v>0100</v>
      </c>
      <c r="I20" s="27" t="str">
        <f>'Access-Dez'!K20</f>
        <v>RECURSOS ORDINARIOS</v>
      </c>
      <c r="J20" s="23" t="str">
        <f>'Access-Dez'!L20</f>
        <v>3</v>
      </c>
      <c r="K20" s="24"/>
      <c r="L20" s="24"/>
      <c r="M20" s="24"/>
      <c r="N20" s="24">
        <f t="shared" si="0"/>
        <v>0</v>
      </c>
      <c r="O20" s="24"/>
      <c r="P20" s="26">
        <f>'Access-Dez'!M20</f>
        <v>63386.74</v>
      </c>
      <c r="Q20" s="26"/>
      <c r="R20" s="26">
        <f t="shared" si="1"/>
        <v>63386.74</v>
      </c>
      <c r="S20" s="26">
        <f>'Access-Dez'!N20</f>
        <v>63386.74</v>
      </c>
      <c r="T20" s="41">
        <f t="shared" si="2"/>
        <v>1</v>
      </c>
      <c r="U20" s="26">
        <f>'Access-Dez'!N20</f>
        <v>63386.74</v>
      </c>
      <c r="V20" s="41">
        <f t="shared" si="3"/>
        <v>1</v>
      </c>
      <c r="W20" s="26">
        <f>'Access-Dez'!O20</f>
        <v>63386.74</v>
      </c>
      <c r="X20" s="41">
        <f t="shared" si="4"/>
        <v>1</v>
      </c>
    </row>
    <row r="21" spans="1:24" ht="28.5" customHeight="1">
      <c r="A21" s="31" t="str">
        <f>'Access-Dez'!A21</f>
        <v>33201</v>
      </c>
      <c r="B21" s="27" t="str">
        <f>'Access-Dez'!B21</f>
        <v>INSTITUTO NACIONAL DO SEGURO SOCIAL</v>
      </c>
      <c r="C21" s="23" t="str">
        <f>CONCATENATE('Access-Dez'!C21,".",'Access-Dez'!D21)</f>
        <v>28.846</v>
      </c>
      <c r="D21" s="23" t="str">
        <f>CONCATENATE('Access-Dez'!E21,".",'Access-Dez'!G21)</f>
        <v>0901.00G5</v>
      </c>
      <c r="E21" s="27" t="str">
        <f>'Access-Dez'!F21</f>
        <v>OPERACOES ESPECIAIS: CUMPRIMENTO DE SENTENCAS JUDICIAIS</v>
      </c>
      <c r="F21" s="27" t="str">
        <f>'Access-Dez'!H21</f>
        <v>CONTRIBUICAO DA UNIAO, DE SUAS AUTARQUIAS E FUNDACOES PARA O</v>
      </c>
      <c r="G21" s="23" t="str">
        <f>'Access-Dez'!I21</f>
        <v>2</v>
      </c>
      <c r="H21" s="23" t="str">
        <f>'Access-Dez'!J21</f>
        <v>0151</v>
      </c>
      <c r="I21" s="27" t="str">
        <f>'Access-Dez'!K21</f>
        <v>CONTR.SOCIAL S/O LUCRO DAS PESSOAS JURIDICAS</v>
      </c>
      <c r="J21" s="23" t="str">
        <f>'Access-Dez'!L21</f>
        <v>1</v>
      </c>
      <c r="K21" s="24"/>
      <c r="L21" s="24"/>
      <c r="M21" s="24"/>
      <c r="N21" s="24">
        <f t="shared" si="0"/>
        <v>0</v>
      </c>
      <c r="O21" s="24"/>
      <c r="P21" s="26">
        <f>'Access-Dez'!M21</f>
        <v>0</v>
      </c>
      <c r="Q21" s="26"/>
      <c r="R21" s="26">
        <f t="shared" si="1"/>
        <v>0</v>
      </c>
      <c r="S21" s="26">
        <f>'Access-Dez'!N21</f>
        <v>0</v>
      </c>
      <c r="T21" s="41">
        <f t="shared" si="2"/>
        <v>0</v>
      </c>
      <c r="U21" s="26">
        <f>'Access-Dez'!N21</f>
        <v>0</v>
      </c>
      <c r="V21" s="41">
        <f t="shared" si="3"/>
        <v>0</v>
      </c>
      <c r="W21" s="26">
        <f>'Access-Dez'!O21</f>
        <v>0</v>
      </c>
      <c r="X21" s="41">
        <f t="shared" si="4"/>
        <v>0</v>
      </c>
    </row>
    <row r="22" spans="1:24" ht="28.5" customHeight="1">
      <c r="A22" s="31" t="str">
        <f>'Access-Dez'!A22</f>
        <v>36211</v>
      </c>
      <c r="B22" s="27" t="str">
        <f>'Access-Dez'!B22</f>
        <v>FUNDACAO NACIONAL DE SAUDE</v>
      </c>
      <c r="C22" s="23" t="str">
        <f>CONCATENATE('Access-Dez'!C22,".",'Access-Dez'!D22)</f>
        <v>28.846</v>
      </c>
      <c r="D22" s="23" t="str">
        <f>CONCATENATE('Access-Dez'!E22,".",'Access-Dez'!G22)</f>
        <v>0901.00G5</v>
      </c>
      <c r="E22" s="27" t="str">
        <f>'Access-Dez'!F22</f>
        <v>OPERACOES ESPECIAIS: CUMPRIMENTO DE SENTENCAS JUDICIAIS</v>
      </c>
      <c r="F22" s="27" t="str">
        <f>'Access-Dez'!H22</f>
        <v>CONTRIBUICAO DA UNIAO, DE SUAS AUTARQUIAS E FUNDACOES PARA O</v>
      </c>
      <c r="G22" s="23" t="str">
        <f>'Access-Dez'!I22</f>
        <v>2</v>
      </c>
      <c r="H22" s="23" t="str">
        <f>'Access-Dez'!J22</f>
        <v>6151</v>
      </c>
      <c r="I22" s="27" t="str">
        <f>'Access-Dez'!K22</f>
        <v>CONTR.SOCIAL S/O LUCRO DAS PESSOAS JURIDICAS</v>
      </c>
      <c r="J22" s="23" t="str">
        <f>'Access-Dez'!L22</f>
        <v>1</v>
      </c>
      <c r="K22" s="24"/>
      <c r="L22" s="24"/>
      <c r="M22" s="24"/>
      <c r="N22" s="24">
        <f t="shared" si="0"/>
        <v>0</v>
      </c>
      <c r="O22" s="24"/>
      <c r="P22" s="26">
        <f>'Access-Dez'!M22</f>
        <v>12549</v>
      </c>
      <c r="Q22" s="26"/>
      <c r="R22" s="26">
        <f t="shared" si="1"/>
        <v>12549</v>
      </c>
      <c r="S22" s="26">
        <f>'Access-Dez'!N22</f>
        <v>12548.94</v>
      </c>
      <c r="T22" s="41">
        <f t="shared" si="2"/>
        <v>0.99999521874252928</v>
      </c>
      <c r="U22" s="26">
        <f>'Access-Dez'!N22</f>
        <v>12548.94</v>
      </c>
      <c r="V22" s="41">
        <f t="shared" si="3"/>
        <v>0.99999521874252928</v>
      </c>
      <c r="W22" s="26">
        <f>'Access-Dez'!O22</f>
        <v>12548.94</v>
      </c>
      <c r="X22" s="41">
        <f t="shared" si="4"/>
        <v>0.99999521874252928</v>
      </c>
    </row>
    <row r="23" spans="1:24" ht="28.5" customHeight="1">
      <c r="A23" s="31" t="str">
        <f>'Access-Dez'!A23</f>
        <v>39252</v>
      </c>
      <c r="B23" s="27" t="str">
        <f>'Access-Dez'!B23</f>
        <v>DEPTO.NAC.DE INFRA±ESTRUT.DE TRANSPORTES-DNIT</v>
      </c>
      <c r="C23" s="23" t="str">
        <f>CONCATENATE('Access-Dez'!C23,".",'Access-Dez'!D23)</f>
        <v>28.846</v>
      </c>
      <c r="D23" s="23" t="str">
        <f>CONCATENATE('Access-Dez'!E23,".",'Access-Dez'!G23)</f>
        <v>0901.0005</v>
      </c>
      <c r="E23" s="27" t="str">
        <f>'Access-Dez'!F23</f>
        <v>OPERACOES ESPECIAIS: CUMPRIMENTO DE SENTENCAS JUDICIAIS</v>
      </c>
      <c r="F23" s="27" t="str">
        <f>'Access-Dez'!H23</f>
        <v>SENTENCAS JUDICIAIS TRANSITADAS EM JULGADO (PRECATORIOS)</v>
      </c>
      <c r="G23" s="23" t="str">
        <f>'Access-Dez'!I23</f>
        <v>1</v>
      </c>
      <c r="H23" s="23" t="str">
        <f>'Access-Dez'!J23</f>
        <v>0100</v>
      </c>
      <c r="I23" s="27" t="str">
        <f>'Access-Dez'!K23</f>
        <v>RECURSOS ORDINARIOS</v>
      </c>
      <c r="J23" s="23" t="str">
        <f>'Access-Dez'!L23</f>
        <v>5</v>
      </c>
      <c r="K23" s="26"/>
      <c r="L23" s="26"/>
      <c r="M23" s="26"/>
      <c r="N23" s="24">
        <f t="shared" si="0"/>
        <v>0</v>
      </c>
      <c r="O23" s="26"/>
      <c r="P23" s="26">
        <f>'Access-Dez'!M23</f>
        <v>260189.01</v>
      </c>
      <c r="Q23" s="26"/>
      <c r="R23" s="26">
        <f t="shared" si="1"/>
        <v>260189.01</v>
      </c>
      <c r="S23" s="26">
        <f>'Access-Dez'!N23</f>
        <v>260189.01</v>
      </c>
      <c r="T23" s="41">
        <f t="shared" si="2"/>
        <v>1</v>
      </c>
      <c r="U23" s="26">
        <f>'Access-Dez'!N23</f>
        <v>260189.01</v>
      </c>
      <c r="V23" s="41">
        <f t="shared" si="3"/>
        <v>1</v>
      </c>
      <c r="W23" s="26">
        <f>'Access-Dez'!O23</f>
        <v>260189.01</v>
      </c>
      <c r="X23" s="41">
        <f t="shared" si="4"/>
        <v>1</v>
      </c>
    </row>
    <row r="24" spans="1:24" ht="28.5" customHeight="1">
      <c r="A24" s="31" t="str">
        <f>'Access-Dez'!A24</f>
        <v>40201</v>
      </c>
      <c r="B24" s="27" t="str">
        <f>'Access-Dez'!B24</f>
        <v>INSTITUTO NACIONAL DO SEGURO SOCIAL - INSS</v>
      </c>
      <c r="C24" s="23" t="str">
        <f>CONCATENATE('Access-Dez'!C24,".",'Access-Dez'!D24)</f>
        <v>28.846</v>
      </c>
      <c r="D24" s="23" t="str">
        <f>CONCATENATE('Access-Dez'!E24,".",'Access-Dez'!G24)</f>
        <v>0901.0005</v>
      </c>
      <c r="E24" s="27" t="str">
        <f>'Access-Dez'!F24</f>
        <v>OPERACOES ESPECIAIS: CUMPRIMENTO DE SENTENCAS JUDICIAIS</v>
      </c>
      <c r="F24" s="27" t="str">
        <f>'Access-Dez'!H24</f>
        <v>SENTENCAS JUDICIAIS TRANSITADAS EM JULGADO (PRECATORIOS)</v>
      </c>
      <c r="G24" s="23" t="str">
        <f>'Access-Dez'!I24</f>
        <v>2</v>
      </c>
      <c r="H24" s="23" t="str">
        <f>'Access-Dez'!J24</f>
        <v>0100</v>
      </c>
      <c r="I24" s="27" t="str">
        <f>'Access-Dez'!K24</f>
        <v>RECURSOS ORDINARIOS</v>
      </c>
      <c r="J24" s="23" t="str">
        <f>'Access-Dez'!L24</f>
        <v>1</v>
      </c>
      <c r="K24" s="26"/>
      <c r="L24" s="26"/>
      <c r="M24" s="26"/>
      <c r="N24" s="24">
        <f t="shared" si="0"/>
        <v>0</v>
      </c>
      <c r="O24" s="26"/>
      <c r="P24" s="26">
        <f>'Access-Dez'!M24</f>
        <v>589733.31000000006</v>
      </c>
      <c r="Q24" s="26"/>
      <c r="R24" s="26">
        <f t="shared" si="1"/>
        <v>589733.31000000006</v>
      </c>
      <c r="S24" s="26">
        <f>'Access-Dez'!N24</f>
        <v>589733.31000000006</v>
      </c>
      <c r="T24" s="41">
        <f t="shared" si="2"/>
        <v>1</v>
      </c>
      <c r="U24" s="26">
        <f>'Access-Dez'!N24</f>
        <v>589733.31000000006</v>
      </c>
      <c r="V24" s="41">
        <f t="shared" si="3"/>
        <v>1</v>
      </c>
      <c r="W24" s="26">
        <f>'Access-Dez'!O24</f>
        <v>589733.31000000006</v>
      </c>
      <c r="X24" s="41">
        <f t="shared" si="4"/>
        <v>1</v>
      </c>
    </row>
    <row r="25" spans="1:24" ht="28.5" customHeight="1">
      <c r="A25" s="31" t="str">
        <f>'Access-Dez'!A25</f>
        <v>40201</v>
      </c>
      <c r="B25" s="27" t="str">
        <f>'Access-Dez'!B25</f>
        <v>INSTITUTO NACIONAL DO SEGURO SOCIAL - INSS</v>
      </c>
      <c r="C25" s="23" t="str">
        <f>CONCATENATE('Access-Dez'!C25,".",'Access-Dez'!D25)</f>
        <v>28.846</v>
      </c>
      <c r="D25" s="23" t="str">
        <f>CONCATENATE('Access-Dez'!E25,".",'Access-Dez'!G25)</f>
        <v>0901.0005</v>
      </c>
      <c r="E25" s="27" t="str">
        <f>'Access-Dez'!F25</f>
        <v>OPERACOES ESPECIAIS: CUMPRIMENTO DE SENTENCAS JUDICIAIS</v>
      </c>
      <c r="F25" s="27" t="str">
        <f>'Access-Dez'!H25</f>
        <v>SENTENCAS JUDICIAIS TRANSITADAS EM JULGADO (PRECATORIOS)</v>
      </c>
      <c r="G25" s="23" t="str">
        <f>'Access-Dez'!I25</f>
        <v>2</v>
      </c>
      <c r="H25" s="23" t="str">
        <f>'Access-Dez'!J25</f>
        <v>0151</v>
      </c>
      <c r="I25" s="27" t="str">
        <f>'Access-Dez'!K25</f>
        <v>CONTR.SOCIAL S/O LUCRO DAS PESSOAS JURIDICAS</v>
      </c>
      <c r="J25" s="23" t="str">
        <f>'Access-Dez'!L25</f>
        <v>3</v>
      </c>
      <c r="K25" s="24"/>
      <c r="L25" s="24"/>
      <c r="M25" s="24"/>
      <c r="N25" s="24">
        <f t="shared" si="0"/>
        <v>0</v>
      </c>
      <c r="O25" s="24"/>
      <c r="P25" s="26">
        <f>'Access-Dez'!M25</f>
        <v>37613886.789999999</v>
      </c>
      <c r="Q25" s="26"/>
      <c r="R25" s="26">
        <f t="shared" si="1"/>
        <v>37613886.789999999</v>
      </c>
      <c r="S25" s="26">
        <f>'Access-Dez'!N25</f>
        <v>37613886.789999999</v>
      </c>
      <c r="T25" s="41">
        <f t="shared" si="2"/>
        <v>1</v>
      </c>
      <c r="U25" s="26">
        <f>'Access-Dez'!N25</f>
        <v>37613886.789999999</v>
      </c>
      <c r="V25" s="41">
        <f t="shared" si="3"/>
        <v>1</v>
      </c>
      <c r="W25" s="26">
        <f>'Access-Dez'!O25</f>
        <v>37613886.789999999</v>
      </c>
      <c r="X25" s="41">
        <f t="shared" si="4"/>
        <v>1</v>
      </c>
    </row>
    <row r="26" spans="1:24" ht="28.5" customHeight="1">
      <c r="A26" s="31" t="str">
        <f>'Access-Dez'!A26</f>
        <v>40201</v>
      </c>
      <c r="B26" s="27" t="str">
        <f>'Access-Dez'!B26</f>
        <v>INSTITUTO NACIONAL DO SEGURO SOCIAL - INSS</v>
      </c>
      <c r="C26" s="23" t="str">
        <f>CONCATENATE('Access-Dez'!C26,".",'Access-Dez'!D26)</f>
        <v>28.846</v>
      </c>
      <c r="D26" s="23" t="str">
        <f>CONCATENATE('Access-Dez'!E26,".",'Access-Dez'!G26)</f>
        <v>0901.0005</v>
      </c>
      <c r="E26" s="27" t="str">
        <f>'Access-Dez'!F26</f>
        <v>OPERACOES ESPECIAIS: CUMPRIMENTO DE SENTENCAS JUDICIAIS</v>
      </c>
      <c r="F26" s="27" t="str">
        <f>'Access-Dez'!H26</f>
        <v>SENTENCAS JUDICIAIS TRANSITADAS EM JULGADO (PRECATORIOS)</v>
      </c>
      <c r="G26" s="23" t="str">
        <f>'Access-Dez'!I26</f>
        <v>2</v>
      </c>
      <c r="H26" s="23" t="str">
        <f>'Access-Dez'!J26</f>
        <v>0151</v>
      </c>
      <c r="I26" s="27" t="str">
        <f>'Access-Dez'!K26</f>
        <v>CONTR.SOCIAL S/O LUCRO DAS PESSOAS JURIDICAS</v>
      </c>
      <c r="J26" s="23" t="str">
        <f>'Access-Dez'!L26</f>
        <v>1</v>
      </c>
      <c r="K26" s="24"/>
      <c r="L26" s="24"/>
      <c r="M26" s="24"/>
      <c r="N26" s="24">
        <f t="shared" si="0"/>
        <v>0</v>
      </c>
      <c r="O26" s="24"/>
      <c r="P26" s="26">
        <f>'Access-Dez'!M26</f>
        <v>12322087</v>
      </c>
      <c r="Q26" s="26"/>
      <c r="R26" s="26">
        <f t="shared" si="1"/>
        <v>12322087</v>
      </c>
      <c r="S26" s="26">
        <f>'Access-Dez'!N26</f>
        <v>12322087</v>
      </c>
      <c r="T26" s="41">
        <f t="shared" si="2"/>
        <v>1</v>
      </c>
      <c r="U26" s="26">
        <f>'Access-Dez'!N26</f>
        <v>12322087</v>
      </c>
      <c r="V26" s="41">
        <f t="shared" si="3"/>
        <v>1</v>
      </c>
      <c r="W26" s="26">
        <f>'Access-Dez'!O26</f>
        <v>12322087</v>
      </c>
      <c r="X26" s="41">
        <f t="shared" si="4"/>
        <v>1</v>
      </c>
    </row>
    <row r="27" spans="1:24" ht="28.5" customHeight="1">
      <c r="A27" s="31" t="str">
        <f>'Access-Dez'!A27</f>
        <v>40201</v>
      </c>
      <c r="B27" s="27" t="str">
        <f>'Access-Dez'!B27</f>
        <v>INSTITUTO NACIONAL DO SEGURO SOCIAL - INSS</v>
      </c>
      <c r="C27" s="23" t="str">
        <f>CONCATENATE('Access-Dez'!C27,".",'Access-Dez'!D27)</f>
        <v>28.846</v>
      </c>
      <c r="D27" s="23" t="str">
        <f>CONCATENATE('Access-Dez'!E27,".",'Access-Dez'!G27)</f>
        <v>0901.00G5</v>
      </c>
      <c r="E27" s="27" t="str">
        <f>'Access-Dez'!F27</f>
        <v>OPERACOES ESPECIAIS: CUMPRIMENTO DE SENTENCAS JUDICIAIS</v>
      </c>
      <c r="F27" s="27" t="str">
        <f>'Access-Dez'!H27</f>
        <v>CONTRIBUICAO DA UNIAO, DE SUAS AUTARQUIAS E FUNDACOES PARA O</v>
      </c>
      <c r="G27" s="23" t="str">
        <f>'Access-Dez'!I27</f>
        <v>2</v>
      </c>
      <c r="H27" s="23" t="str">
        <f>'Access-Dez'!J27</f>
        <v>0151</v>
      </c>
      <c r="I27" s="27" t="str">
        <f>'Access-Dez'!K27</f>
        <v>CONTR.SOCIAL S/O LUCRO DAS PESSOAS JURIDICAS</v>
      </c>
      <c r="J27" s="23" t="str">
        <f>'Access-Dez'!L27</f>
        <v>1</v>
      </c>
      <c r="K27" s="24"/>
      <c r="L27" s="24"/>
      <c r="M27" s="24"/>
      <c r="N27" s="24">
        <f t="shared" si="0"/>
        <v>0</v>
      </c>
      <c r="O27" s="24"/>
      <c r="P27" s="26">
        <f>'Access-Dez'!M27</f>
        <v>412914</v>
      </c>
      <c r="Q27" s="26"/>
      <c r="R27" s="26">
        <f t="shared" si="1"/>
        <v>412914</v>
      </c>
      <c r="S27" s="26">
        <f>'Access-Dez'!N27</f>
        <v>412909.88</v>
      </c>
      <c r="T27" s="41">
        <f t="shared" si="2"/>
        <v>0.99999002213535992</v>
      </c>
      <c r="U27" s="26">
        <f>'Access-Dez'!N27</f>
        <v>412909.88</v>
      </c>
      <c r="V27" s="41">
        <f t="shared" si="3"/>
        <v>0.99999002213535992</v>
      </c>
      <c r="W27" s="26">
        <f>'Access-Dez'!O27</f>
        <v>412909.88</v>
      </c>
      <c r="X27" s="41">
        <f t="shared" si="4"/>
        <v>0.99999002213535992</v>
      </c>
    </row>
    <row r="28" spans="1:24" ht="28.5" customHeight="1">
      <c r="A28" s="31" t="str">
        <f>'Access-Dez'!A28</f>
        <v>40203</v>
      </c>
      <c r="B28" s="27" t="str">
        <f>'Access-Dez'!B28</f>
        <v>FUNDACAO JORGE DUPRAT FIG.DE SEG.MED.TRABALHO</v>
      </c>
      <c r="C28" s="23" t="str">
        <f>CONCATENATE('Access-Dez'!C28,".",'Access-Dez'!D28)</f>
        <v>28.846</v>
      </c>
      <c r="D28" s="23" t="str">
        <f>CONCATENATE('Access-Dez'!E28,".",'Access-Dez'!G28)</f>
        <v>0901.0005</v>
      </c>
      <c r="E28" s="27" t="str">
        <f>'Access-Dez'!F28</f>
        <v>OPERACOES ESPECIAIS: CUMPRIMENTO DE SENTENCAS JUDICIAIS</v>
      </c>
      <c r="F28" s="27" t="str">
        <f>'Access-Dez'!H28</f>
        <v>SENTENCAS JUDICIAIS TRANSITADAS EM JULGADO (PRECATORIOS)</v>
      </c>
      <c r="G28" s="23" t="str">
        <f>'Access-Dez'!I28</f>
        <v>1</v>
      </c>
      <c r="H28" s="23" t="str">
        <f>'Access-Dez'!J28</f>
        <v>0100</v>
      </c>
      <c r="I28" s="27" t="str">
        <f>'Access-Dez'!K28</f>
        <v>RECURSOS ORDINARIOS</v>
      </c>
      <c r="J28" s="23" t="str">
        <f>'Access-Dez'!L28</f>
        <v>1</v>
      </c>
      <c r="K28" s="24"/>
      <c r="L28" s="24"/>
      <c r="M28" s="24"/>
      <c r="N28" s="24">
        <f t="shared" si="0"/>
        <v>0</v>
      </c>
      <c r="O28" s="24"/>
      <c r="P28" s="26">
        <f>'Access-Dez'!M28</f>
        <v>273930.43</v>
      </c>
      <c r="Q28" s="26"/>
      <c r="R28" s="26">
        <f t="shared" si="1"/>
        <v>273930.43</v>
      </c>
      <c r="S28" s="26">
        <f>'Access-Dez'!N28</f>
        <v>273930.43</v>
      </c>
      <c r="T28" s="41">
        <f t="shared" si="2"/>
        <v>1</v>
      </c>
      <c r="U28" s="26">
        <f>'Access-Dez'!N28</f>
        <v>273930.43</v>
      </c>
      <c r="V28" s="41">
        <f t="shared" si="3"/>
        <v>1</v>
      </c>
      <c r="W28" s="26">
        <f>'Access-Dez'!O28</f>
        <v>273930.43</v>
      </c>
      <c r="X28" s="41">
        <f t="shared" si="4"/>
        <v>1</v>
      </c>
    </row>
    <row r="29" spans="1:24" ht="28.5" customHeight="1">
      <c r="A29" s="31" t="str">
        <f>'Access-Dez'!A29</f>
        <v>40904</v>
      </c>
      <c r="B29" s="27" t="str">
        <f>'Access-Dez'!B29</f>
        <v>FUNDO DO REGIME GERAL DA PREVID.SOCIAL- FRGPS</v>
      </c>
      <c r="C29" s="23" t="str">
        <f>CONCATENATE('Access-Dez'!C29,".",'Access-Dez'!D29)</f>
        <v>28.846</v>
      </c>
      <c r="D29" s="23" t="str">
        <f>CONCATENATE('Access-Dez'!E29,".",'Access-Dez'!G29)</f>
        <v>0901.0005</v>
      </c>
      <c r="E29" s="27" t="str">
        <f>'Access-Dez'!F29</f>
        <v>OPERACOES ESPECIAIS: CUMPRIMENTO DE SENTENCAS JUDICIAIS</v>
      </c>
      <c r="F29" s="27" t="str">
        <f>'Access-Dez'!H29</f>
        <v>SENTENCAS JUDICIAIS TRANSITADAS EM JULGADO (PRECATORIOS)</v>
      </c>
      <c r="G29" s="23" t="str">
        <f>'Access-Dez'!I29</f>
        <v>2</v>
      </c>
      <c r="H29" s="23" t="str">
        <f>'Access-Dez'!J29</f>
        <v>0100</v>
      </c>
      <c r="I29" s="27" t="str">
        <f>'Access-Dez'!K29</f>
        <v>RECURSOS ORDINARIOS</v>
      </c>
      <c r="J29" s="23" t="str">
        <f>'Access-Dez'!L29</f>
        <v>3</v>
      </c>
      <c r="K29" s="24"/>
      <c r="L29" s="24"/>
      <c r="M29" s="24"/>
      <c r="N29" s="24">
        <f t="shared" si="0"/>
        <v>0</v>
      </c>
      <c r="O29" s="24"/>
      <c r="P29" s="26">
        <f>'Access-Dez'!M29</f>
        <v>1725121648.8099999</v>
      </c>
      <c r="Q29" s="26"/>
      <c r="R29" s="26">
        <f t="shared" si="1"/>
        <v>1725121648.8099999</v>
      </c>
      <c r="S29" s="26">
        <f>'Access-Dez'!N29</f>
        <v>1725121648.8099999</v>
      </c>
      <c r="T29" s="41">
        <f t="shared" si="2"/>
        <v>1</v>
      </c>
      <c r="U29" s="26">
        <f>'Access-Dez'!N29</f>
        <v>1725121648.8099999</v>
      </c>
      <c r="V29" s="41">
        <f t="shared" si="3"/>
        <v>1</v>
      </c>
      <c r="W29" s="26">
        <f>'Access-Dez'!O29</f>
        <v>1725121648.8099999</v>
      </c>
      <c r="X29" s="41">
        <f t="shared" si="4"/>
        <v>1</v>
      </c>
    </row>
    <row r="30" spans="1:24" ht="28.5" customHeight="1">
      <c r="A30" s="31" t="str">
        <f>'Access-Dez'!A30</f>
        <v>40904</v>
      </c>
      <c r="B30" s="27" t="str">
        <f>'Access-Dez'!B30</f>
        <v>FUNDO DO REGIME GERAL DA PREVID.SOCIAL- FRGPS</v>
      </c>
      <c r="C30" s="23" t="str">
        <f>CONCATENATE('Access-Dez'!C30,".",'Access-Dez'!D30)</f>
        <v>28.846</v>
      </c>
      <c r="D30" s="23" t="str">
        <f>CONCATENATE('Access-Dez'!E30,".",'Access-Dez'!G30)</f>
        <v>0901.0625</v>
      </c>
      <c r="E30" s="27" t="str">
        <f>'Access-Dez'!F30</f>
        <v>OPERACOES ESPECIAIS: CUMPRIMENTO DE SENTENCAS JUDICIAIS</v>
      </c>
      <c r="F30" s="27" t="str">
        <f>'Access-Dez'!H30</f>
        <v>SENTENCAS JUDICIAIS TRANSITADAS EM JULGADO DE PEQUENO VALOR</v>
      </c>
      <c r="G30" s="23" t="str">
        <f>'Access-Dez'!I30</f>
        <v>2</v>
      </c>
      <c r="H30" s="23" t="str">
        <f>'Access-Dez'!J30</f>
        <v>0100</v>
      </c>
      <c r="I30" s="27" t="str">
        <f>'Access-Dez'!K30</f>
        <v>RECURSOS ORDINARIOS</v>
      </c>
      <c r="J30" s="23" t="str">
        <f>'Access-Dez'!L30</f>
        <v>3</v>
      </c>
      <c r="K30" s="24"/>
      <c r="L30" s="24"/>
      <c r="M30" s="24"/>
      <c r="N30" s="24">
        <f t="shared" si="0"/>
        <v>0</v>
      </c>
      <c r="O30" s="24"/>
      <c r="P30" s="26">
        <f>'Access-Dez'!M30</f>
        <v>1448072313</v>
      </c>
      <c r="Q30" s="26"/>
      <c r="R30" s="26">
        <f t="shared" si="1"/>
        <v>1448072313</v>
      </c>
      <c r="S30" s="26">
        <f>'Access-Dez'!N30</f>
        <v>1448072313</v>
      </c>
      <c r="T30" s="41">
        <f t="shared" si="2"/>
        <v>1</v>
      </c>
      <c r="U30" s="26">
        <f>'Access-Dez'!N30</f>
        <v>1448072313</v>
      </c>
      <c r="V30" s="41">
        <f t="shared" si="3"/>
        <v>1</v>
      </c>
      <c r="W30" s="26">
        <f>'Access-Dez'!O30</f>
        <v>1447904970.3</v>
      </c>
      <c r="X30" s="41">
        <f t="shared" si="4"/>
        <v>0.99988443760819279</v>
      </c>
    </row>
    <row r="31" spans="1:24" ht="28.5" customHeight="1">
      <c r="A31" s="31" t="str">
        <f>'Access-Dez'!A31</f>
        <v>42204</v>
      </c>
      <c r="B31" s="27" t="str">
        <f>'Access-Dez'!B31</f>
        <v>INSTITUTO DO PATRIMONIO HIST. E ART. NACIONAL</v>
      </c>
      <c r="C31" s="23" t="str">
        <f>CONCATENATE('Access-Dez'!C31,".",'Access-Dez'!D31)</f>
        <v>28.846</v>
      </c>
      <c r="D31" s="23" t="str">
        <f>CONCATENATE('Access-Dez'!E31,".",'Access-Dez'!G31)</f>
        <v>0901.00G5</v>
      </c>
      <c r="E31" s="27" t="str">
        <f>'Access-Dez'!F31</f>
        <v>OPERACOES ESPECIAIS: CUMPRIMENTO DE SENTENCAS JUDICIAIS</v>
      </c>
      <c r="F31" s="27" t="str">
        <f>'Access-Dez'!H31</f>
        <v>CONTRIBUICAO DA UNIAO, DE SUAS AUTARQUIAS E FUNDACOES PARA O</v>
      </c>
      <c r="G31" s="23" t="str">
        <f>'Access-Dez'!I31</f>
        <v>1</v>
      </c>
      <c r="H31" s="23" t="str">
        <f>'Access-Dez'!J31</f>
        <v>0100</v>
      </c>
      <c r="I31" s="27" t="str">
        <f>'Access-Dez'!K31</f>
        <v>RECURSOS ORDINARIOS</v>
      </c>
      <c r="J31" s="23" t="str">
        <f>'Access-Dez'!L31</f>
        <v>1</v>
      </c>
      <c r="K31" s="24"/>
      <c r="L31" s="24"/>
      <c r="M31" s="24"/>
      <c r="N31" s="24">
        <f t="shared" si="0"/>
        <v>0</v>
      </c>
      <c r="O31" s="24"/>
      <c r="P31" s="26">
        <f>'Access-Dez'!M31</f>
        <v>37032</v>
      </c>
      <c r="Q31" s="26"/>
      <c r="R31" s="26">
        <f t="shared" si="1"/>
        <v>37032</v>
      </c>
      <c r="S31" s="26">
        <f>'Access-Dez'!N31</f>
        <v>37031</v>
      </c>
      <c r="T31" s="41">
        <f t="shared" si="2"/>
        <v>0.99997299632750059</v>
      </c>
      <c r="U31" s="26">
        <f>'Access-Dez'!N31</f>
        <v>37031</v>
      </c>
      <c r="V31" s="41">
        <f t="shared" si="3"/>
        <v>0.99997299632750059</v>
      </c>
      <c r="W31" s="26">
        <f>'Access-Dez'!O31</f>
        <v>37031</v>
      </c>
      <c r="X31" s="41">
        <f t="shared" si="4"/>
        <v>0.99997299632750059</v>
      </c>
    </row>
    <row r="32" spans="1:24" ht="28.5" customHeight="1">
      <c r="A32" s="31" t="str">
        <f>'Access-Dez'!A32</f>
        <v>44201</v>
      </c>
      <c r="B32" s="27" t="str">
        <f>'Access-Dez'!B32</f>
        <v>INST.BRAS.DO MEIO AMB.E REC.NAT.RENOVAVEIS</v>
      </c>
      <c r="C32" s="23" t="str">
        <f>CONCATENATE('Access-Dez'!C32,".",'Access-Dez'!D32)</f>
        <v>28.846</v>
      </c>
      <c r="D32" s="23" t="str">
        <f>CONCATENATE('Access-Dez'!E32,".",'Access-Dez'!G32)</f>
        <v>0901.0005</v>
      </c>
      <c r="E32" s="27" t="str">
        <f>'Access-Dez'!F32</f>
        <v>OPERACOES ESPECIAIS: CUMPRIMENTO DE SENTENCAS JUDICIAIS</v>
      </c>
      <c r="F32" s="27" t="str">
        <f>'Access-Dez'!H32</f>
        <v>SENTENCAS JUDICIAIS TRANSITADAS EM JULGADO (PRECATORIOS)</v>
      </c>
      <c r="G32" s="23" t="str">
        <f>'Access-Dez'!I32</f>
        <v>1</v>
      </c>
      <c r="H32" s="23" t="str">
        <f>'Access-Dez'!J32</f>
        <v>0100</v>
      </c>
      <c r="I32" s="27" t="str">
        <f>'Access-Dez'!K32</f>
        <v>RECURSOS ORDINARIOS</v>
      </c>
      <c r="J32" s="23" t="str">
        <f>'Access-Dez'!L32</f>
        <v>3</v>
      </c>
      <c r="K32" s="24"/>
      <c r="L32" s="24"/>
      <c r="M32" s="24"/>
      <c r="N32" s="24">
        <f t="shared" si="0"/>
        <v>0</v>
      </c>
      <c r="O32" s="24"/>
      <c r="P32" s="26">
        <f>'Access-Dez'!M32</f>
        <v>110617.37</v>
      </c>
      <c r="Q32" s="26"/>
      <c r="R32" s="26">
        <f t="shared" si="1"/>
        <v>110617.37</v>
      </c>
      <c r="S32" s="26">
        <f>'Access-Dez'!N32</f>
        <v>110617.37</v>
      </c>
      <c r="T32" s="41">
        <f t="shared" si="2"/>
        <v>1</v>
      </c>
      <c r="U32" s="26">
        <f>'Access-Dez'!N32</f>
        <v>110617.37</v>
      </c>
      <c r="V32" s="41">
        <f t="shared" si="3"/>
        <v>1</v>
      </c>
      <c r="W32" s="26">
        <f>'Access-Dez'!O32</f>
        <v>110617.37</v>
      </c>
      <c r="X32" s="41">
        <f t="shared" si="4"/>
        <v>1</v>
      </c>
    </row>
    <row r="33" spans="1:24" ht="28.5" customHeight="1">
      <c r="A33" s="31" t="str">
        <f>'Access-Dez'!A33</f>
        <v>44201</v>
      </c>
      <c r="B33" s="27" t="str">
        <f>'Access-Dez'!B33</f>
        <v>INST.BRAS.DO MEIO AMB.E REC.NAT.RENOVAVEIS</v>
      </c>
      <c r="C33" s="23" t="str">
        <f>CONCATENATE('Access-Dez'!C33,".",'Access-Dez'!D33)</f>
        <v>28.846</v>
      </c>
      <c r="D33" s="23" t="str">
        <f>CONCATENATE('Access-Dez'!E33,".",'Access-Dez'!G33)</f>
        <v>0901.0005</v>
      </c>
      <c r="E33" s="27" t="str">
        <f>'Access-Dez'!F33</f>
        <v>OPERACOES ESPECIAIS: CUMPRIMENTO DE SENTENCAS JUDICIAIS</v>
      </c>
      <c r="F33" s="27" t="str">
        <f>'Access-Dez'!H33</f>
        <v>SENTENCAS JUDICIAIS TRANSITADAS EM JULGADO (PRECATORIOS)</v>
      </c>
      <c r="G33" s="23" t="str">
        <f>'Access-Dez'!I33</f>
        <v>1</v>
      </c>
      <c r="H33" s="23" t="str">
        <f>'Access-Dez'!J33</f>
        <v>0100</v>
      </c>
      <c r="I33" s="27" t="str">
        <f>'Access-Dez'!K33</f>
        <v>RECURSOS ORDINARIOS</v>
      </c>
      <c r="J33" s="23" t="str">
        <f>'Access-Dez'!L33</f>
        <v>1</v>
      </c>
      <c r="K33" s="24"/>
      <c r="L33" s="24"/>
      <c r="M33" s="24"/>
      <c r="N33" s="24">
        <f t="shared" si="0"/>
        <v>0</v>
      </c>
      <c r="O33" s="24"/>
      <c r="P33" s="26">
        <f>'Access-Dez'!M33</f>
        <v>242489.2</v>
      </c>
      <c r="Q33" s="26"/>
      <c r="R33" s="26">
        <f t="shared" si="1"/>
        <v>242489.2</v>
      </c>
      <c r="S33" s="26">
        <f>'Access-Dez'!N33</f>
        <v>242489.2</v>
      </c>
      <c r="T33" s="41">
        <f t="shared" si="2"/>
        <v>1</v>
      </c>
      <c r="U33" s="26">
        <f>'Access-Dez'!N33</f>
        <v>242489.2</v>
      </c>
      <c r="V33" s="41">
        <f t="shared" si="3"/>
        <v>1</v>
      </c>
      <c r="W33" s="26">
        <f>'Access-Dez'!O33</f>
        <v>242489.2</v>
      </c>
      <c r="X33" s="41">
        <f t="shared" si="4"/>
        <v>1</v>
      </c>
    </row>
    <row r="34" spans="1:24" ht="28.5" customHeight="1">
      <c r="A34" s="31" t="str">
        <f>'Access-Dez'!A34</f>
        <v>44201</v>
      </c>
      <c r="B34" s="27" t="str">
        <f>'Access-Dez'!B34</f>
        <v>INST.BRAS.DO MEIO AMB.E REC.NAT.RENOVAVEIS</v>
      </c>
      <c r="C34" s="23" t="str">
        <f>CONCATENATE('Access-Dez'!C34,".",'Access-Dez'!D34)</f>
        <v>28.846</v>
      </c>
      <c r="D34" s="23" t="str">
        <f>CONCATENATE('Access-Dez'!E34,".",'Access-Dez'!G34)</f>
        <v>0901.00G5</v>
      </c>
      <c r="E34" s="27" t="str">
        <f>'Access-Dez'!F34</f>
        <v>OPERACOES ESPECIAIS: CUMPRIMENTO DE SENTENCAS JUDICIAIS</v>
      </c>
      <c r="F34" s="27" t="str">
        <f>'Access-Dez'!H34</f>
        <v>CONTRIBUICAO DA UNIAO, DE SUAS AUTARQUIAS E FUNDACOES PARA O</v>
      </c>
      <c r="G34" s="23" t="str">
        <f>'Access-Dez'!I34</f>
        <v>1</v>
      </c>
      <c r="H34" s="23" t="str">
        <f>'Access-Dez'!J34</f>
        <v>0100</v>
      </c>
      <c r="I34" s="27" t="str">
        <f>'Access-Dez'!K34</f>
        <v>RECURSOS ORDINARIOS</v>
      </c>
      <c r="J34" s="23" t="str">
        <f>'Access-Dez'!L34</f>
        <v>1</v>
      </c>
      <c r="K34" s="24"/>
      <c r="L34" s="24"/>
      <c r="M34" s="24"/>
      <c r="N34" s="24">
        <f t="shared" si="0"/>
        <v>0</v>
      </c>
      <c r="O34" s="24"/>
      <c r="P34" s="26">
        <f>'Access-Dez'!M34</f>
        <v>39754</v>
      </c>
      <c r="Q34" s="26"/>
      <c r="R34" s="26">
        <f t="shared" si="1"/>
        <v>39754</v>
      </c>
      <c r="S34" s="26">
        <f>'Access-Dez'!N34</f>
        <v>39754</v>
      </c>
      <c r="T34" s="41">
        <f t="shared" si="2"/>
        <v>1</v>
      </c>
      <c r="U34" s="26">
        <f>'Access-Dez'!N34</f>
        <v>39754</v>
      </c>
      <c r="V34" s="41">
        <f t="shared" si="3"/>
        <v>1</v>
      </c>
      <c r="W34" s="26">
        <f>'Access-Dez'!O34</f>
        <v>39754</v>
      </c>
      <c r="X34" s="41">
        <f t="shared" si="4"/>
        <v>1</v>
      </c>
    </row>
    <row r="35" spans="1:24" ht="28.5" customHeight="1">
      <c r="A35" s="31" t="str">
        <f>'Access-Dez'!A35</f>
        <v>47205</v>
      </c>
      <c r="B35" s="27" t="str">
        <f>'Access-Dez'!B35</f>
        <v>FUNDACAO INST.BRAS.DE GEOGRAFIA E ESTATISTICA</v>
      </c>
      <c r="C35" s="23" t="str">
        <f>CONCATENATE('Access-Dez'!C35,".",'Access-Dez'!D35)</f>
        <v>28.846</v>
      </c>
      <c r="D35" s="23" t="str">
        <f>CONCATENATE('Access-Dez'!E35,".",'Access-Dez'!G35)</f>
        <v>0901.0005</v>
      </c>
      <c r="E35" s="27" t="str">
        <f>'Access-Dez'!F35</f>
        <v>OPERACOES ESPECIAIS: CUMPRIMENTO DE SENTENCAS JUDICIAIS</v>
      </c>
      <c r="F35" s="27" t="str">
        <f>'Access-Dez'!H35</f>
        <v>SENTENCAS JUDICIAIS TRANSITADAS EM JULGADO (PRECATORIOS)</v>
      </c>
      <c r="G35" s="23" t="str">
        <f>'Access-Dez'!I35</f>
        <v>1</v>
      </c>
      <c r="H35" s="23" t="str">
        <f>'Access-Dez'!J35</f>
        <v>0100</v>
      </c>
      <c r="I35" s="27" t="str">
        <f>'Access-Dez'!K35</f>
        <v>RECURSOS ORDINARIOS</v>
      </c>
      <c r="J35" s="23" t="str">
        <f>'Access-Dez'!L35</f>
        <v>1</v>
      </c>
      <c r="K35" s="24"/>
      <c r="L35" s="24"/>
      <c r="M35" s="24"/>
      <c r="N35" s="24">
        <f t="shared" si="0"/>
        <v>0</v>
      </c>
      <c r="O35" s="24"/>
      <c r="P35" s="26">
        <f>'Access-Dez'!M35</f>
        <v>181253.79</v>
      </c>
      <c r="Q35" s="26"/>
      <c r="R35" s="26">
        <f t="shared" si="1"/>
        <v>181253.79</v>
      </c>
      <c r="S35" s="26">
        <f>'Access-Dez'!N35</f>
        <v>181253.79</v>
      </c>
      <c r="T35" s="41">
        <f t="shared" si="2"/>
        <v>1</v>
      </c>
      <c r="U35" s="26">
        <f>'Access-Dez'!N35</f>
        <v>181253.79</v>
      </c>
      <c r="V35" s="41">
        <f t="shared" si="3"/>
        <v>1</v>
      </c>
      <c r="W35" s="26">
        <f>'Access-Dez'!O35</f>
        <v>181253.79</v>
      </c>
      <c r="X35" s="41">
        <f t="shared" si="4"/>
        <v>1</v>
      </c>
    </row>
    <row r="36" spans="1:24" ht="28.5" customHeight="1">
      <c r="A36" s="31" t="str">
        <f>'Access-Dez'!A36</f>
        <v>49201</v>
      </c>
      <c r="B36" s="27" t="str">
        <f>'Access-Dez'!B36</f>
        <v>INSTITUTO NAC. DE COLONIZACAO E REF. AGRARIA</v>
      </c>
      <c r="C36" s="23" t="str">
        <f>CONCATENATE('Access-Dez'!C36,".",'Access-Dez'!D36)</f>
        <v>28.846</v>
      </c>
      <c r="D36" s="23" t="str">
        <f>CONCATENATE('Access-Dez'!E36,".",'Access-Dez'!G36)</f>
        <v>0901.0005</v>
      </c>
      <c r="E36" s="27" t="str">
        <f>'Access-Dez'!F36</f>
        <v>OPERACOES ESPECIAIS: CUMPRIMENTO DE SENTENCAS JUDICIAIS</v>
      </c>
      <c r="F36" s="27" t="str">
        <f>'Access-Dez'!H36</f>
        <v>SENTENCAS JUDICIAIS TRANSITADAS EM JULGADO (PRECATORIOS)</v>
      </c>
      <c r="G36" s="23" t="str">
        <f>'Access-Dez'!I36</f>
        <v>1</v>
      </c>
      <c r="H36" s="23" t="str">
        <f>'Access-Dez'!J36</f>
        <v>0100</v>
      </c>
      <c r="I36" s="27" t="str">
        <f>'Access-Dez'!K36</f>
        <v>RECURSOS ORDINARIOS</v>
      </c>
      <c r="J36" s="23" t="str">
        <f>'Access-Dez'!L36</f>
        <v>5</v>
      </c>
      <c r="K36" s="24"/>
      <c r="L36" s="24"/>
      <c r="M36" s="24"/>
      <c r="N36" s="24">
        <f t="shared" si="0"/>
        <v>0</v>
      </c>
      <c r="O36" s="24"/>
      <c r="P36" s="26">
        <f>'Access-Dez'!M36</f>
        <v>93797658.700000003</v>
      </c>
      <c r="Q36" s="26"/>
      <c r="R36" s="26">
        <f t="shared" si="1"/>
        <v>93797658.700000003</v>
      </c>
      <c r="S36" s="26">
        <f>'Access-Dez'!N36</f>
        <v>93797658.700000003</v>
      </c>
      <c r="T36" s="41">
        <f t="shared" si="2"/>
        <v>1</v>
      </c>
      <c r="U36" s="26">
        <f>'Access-Dez'!N36</f>
        <v>93797658.700000003</v>
      </c>
      <c r="V36" s="41">
        <f t="shared" si="3"/>
        <v>1</v>
      </c>
      <c r="W36" s="26">
        <f>'Access-Dez'!O36</f>
        <v>93797658.700000003</v>
      </c>
      <c r="X36" s="41">
        <f t="shared" si="4"/>
        <v>1</v>
      </c>
    </row>
    <row r="37" spans="1:24" ht="28.5" customHeight="1">
      <c r="A37" s="31" t="str">
        <f>'Access-Dez'!A37</f>
        <v>49201</v>
      </c>
      <c r="B37" s="27" t="str">
        <f>'Access-Dez'!B37</f>
        <v>INSTITUTO NAC. DE COLONIZACAO E REF. AGRARIA</v>
      </c>
      <c r="C37" s="23" t="str">
        <f>CONCATENATE('Access-Dez'!C37,".",'Access-Dez'!D37)</f>
        <v>28.846</v>
      </c>
      <c r="D37" s="23" t="str">
        <f>CONCATENATE('Access-Dez'!E37,".",'Access-Dez'!G37)</f>
        <v>0901.0005</v>
      </c>
      <c r="E37" s="27" t="str">
        <f>'Access-Dez'!F37</f>
        <v>OPERACOES ESPECIAIS: CUMPRIMENTO DE SENTENCAS JUDICIAIS</v>
      </c>
      <c r="F37" s="27" t="str">
        <f>'Access-Dez'!H37</f>
        <v>SENTENCAS JUDICIAIS TRANSITADAS EM JULGADO (PRECATORIOS)</v>
      </c>
      <c r="G37" s="23" t="str">
        <f>'Access-Dez'!I37</f>
        <v>1</v>
      </c>
      <c r="H37" s="23" t="str">
        <f>'Access-Dez'!J37</f>
        <v>0100</v>
      </c>
      <c r="I37" s="27" t="str">
        <f>'Access-Dez'!K37</f>
        <v>RECURSOS ORDINARIOS</v>
      </c>
      <c r="J37" s="23" t="str">
        <f>'Access-Dez'!L37</f>
        <v>3</v>
      </c>
      <c r="K37" s="24"/>
      <c r="L37" s="24"/>
      <c r="M37" s="24"/>
      <c r="N37" s="24">
        <f t="shared" si="0"/>
        <v>0</v>
      </c>
      <c r="O37" s="24"/>
      <c r="P37" s="26">
        <f>'Access-Dez'!M37</f>
        <v>1248147.67</v>
      </c>
      <c r="Q37" s="26"/>
      <c r="R37" s="26">
        <f t="shared" si="1"/>
        <v>1248147.67</v>
      </c>
      <c r="S37" s="26">
        <f>'Access-Dez'!N37</f>
        <v>1248147.67</v>
      </c>
      <c r="T37" s="41">
        <f t="shared" si="2"/>
        <v>1</v>
      </c>
      <c r="U37" s="26">
        <f>'Access-Dez'!N37</f>
        <v>1248147.67</v>
      </c>
      <c r="V37" s="41">
        <f t="shared" si="3"/>
        <v>1</v>
      </c>
      <c r="W37" s="26">
        <f>'Access-Dez'!O37</f>
        <v>1248147.67</v>
      </c>
      <c r="X37" s="41">
        <f t="shared" si="4"/>
        <v>1</v>
      </c>
    </row>
    <row r="38" spans="1:24" ht="28.5" customHeight="1">
      <c r="A38" s="31" t="str">
        <f>'Access-Dez'!A38</f>
        <v>49201</v>
      </c>
      <c r="B38" s="27" t="str">
        <f>'Access-Dez'!B38</f>
        <v>INSTITUTO NAC. DE COLONIZACAO E REF. AGRARIA</v>
      </c>
      <c r="C38" s="23" t="str">
        <f>CONCATENATE('Access-Dez'!C38,".",'Access-Dez'!D38)</f>
        <v>28.846</v>
      </c>
      <c r="D38" s="23" t="str">
        <f>CONCATENATE('Access-Dez'!E38,".",'Access-Dez'!G38)</f>
        <v>0901.0005</v>
      </c>
      <c r="E38" s="27" t="str">
        <f>'Access-Dez'!F38</f>
        <v>OPERACOES ESPECIAIS: CUMPRIMENTO DE SENTENCAS JUDICIAIS</v>
      </c>
      <c r="F38" s="27" t="str">
        <f>'Access-Dez'!H38</f>
        <v>SENTENCAS JUDICIAIS TRANSITADAS EM JULGADO (PRECATORIOS)</v>
      </c>
      <c r="G38" s="23" t="str">
        <f>'Access-Dez'!I38</f>
        <v>1</v>
      </c>
      <c r="H38" s="23" t="str">
        <f>'Access-Dez'!J38</f>
        <v>0100</v>
      </c>
      <c r="I38" s="27" t="str">
        <f>'Access-Dez'!K38</f>
        <v>RECURSOS ORDINARIOS</v>
      </c>
      <c r="J38" s="23" t="str">
        <f>'Access-Dez'!L38</f>
        <v>1</v>
      </c>
      <c r="K38" s="24"/>
      <c r="L38" s="24"/>
      <c r="M38" s="24"/>
      <c r="N38" s="24">
        <f t="shared" si="0"/>
        <v>0</v>
      </c>
      <c r="O38" s="24"/>
      <c r="P38" s="26">
        <f>'Access-Dez'!M38</f>
        <v>569010.30000000005</v>
      </c>
      <c r="Q38" s="26"/>
      <c r="R38" s="26">
        <f t="shared" si="1"/>
        <v>569010.30000000005</v>
      </c>
      <c r="S38" s="26">
        <f>'Access-Dez'!N38</f>
        <v>569010.30000000005</v>
      </c>
      <c r="T38" s="41">
        <f t="shared" si="2"/>
        <v>1</v>
      </c>
      <c r="U38" s="26">
        <f>'Access-Dez'!N38</f>
        <v>569010.30000000005</v>
      </c>
      <c r="V38" s="41">
        <f t="shared" si="3"/>
        <v>1</v>
      </c>
      <c r="W38" s="26">
        <f>'Access-Dez'!O38</f>
        <v>569010.30000000005</v>
      </c>
      <c r="X38" s="41">
        <f t="shared" si="4"/>
        <v>1</v>
      </c>
    </row>
    <row r="39" spans="1:24" ht="28.5" customHeight="1">
      <c r="A39" s="31" t="str">
        <f>'Access-Dez'!A39</f>
        <v>49201</v>
      </c>
      <c r="B39" s="27" t="str">
        <f>'Access-Dez'!B39</f>
        <v>INSTITUTO NAC. DE COLONIZACAO E REF. AGRARIA</v>
      </c>
      <c r="C39" s="23" t="str">
        <f>CONCATENATE('Access-Dez'!C39,".",'Access-Dez'!D39)</f>
        <v>28.846</v>
      </c>
      <c r="D39" s="23" t="str">
        <f>CONCATENATE('Access-Dez'!E39,".",'Access-Dez'!G39)</f>
        <v>0901.00G5</v>
      </c>
      <c r="E39" s="27" t="str">
        <f>'Access-Dez'!F39</f>
        <v>OPERACOES ESPECIAIS: CUMPRIMENTO DE SENTENCAS JUDICIAIS</v>
      </c>
      <c r="F39" s="27" t="str">
        <f>'Access-Dez'!H39</f>
        <v>CONTRIBUICAO DA UNIAO, DE SUAS AUTARQUIAS E FUNDACOES PARA O</v>
      </c>
      <c r="G39" s="23" t="str">
        <f>'Access-Dez'!I39</f>
        <v>1</v>
      </c>
      <c r="H39" s="23" t="str">
        <f>'Access-Dez'!J39</f>
        <v>0100</v>
      </c>
      <c r="I39" s="27" t="str">
        <f>'Access-Dez'!K39</f>
        <v>RECURSOS ORDINARIOS</v>
      </c>
      <c r="J39" s="23" t="str">
        <f>'Access-Dez'!L39</f>
        <v>1</v>
      </c>
      <c r="K39" s="24"/>
      <c r="L39" s="24"/>
      <c r="M39" s="24"/>
      <c r="N39" s="24">
        <f t="shared" si="0"/>
        <v>0</v>
      </c>
      <c r="O39" s="24"/>
      <c r="P39" s="26">
        <f>'Access-Dez'!M39</f>
        <v>16435</v>
      </c>
      <c r="Q39" s="26"/>
      <c r="R39" s="26">
        <f t="shared" si="1"/>
        <v>16435</v>
      </c>
      <c r="S39" s="26">
        <f>'Access-Dez'!N39</f>
        <v>16434.3</v>
      </c>
      <c r="T39" s="41">
        <f t="shared" si="2"/>
        <v>0.99995740797079402</v>
      </c>
      <c r="U39" s="26">
        <f>'Access-Dez'!N39</f>
        <v>16434.3</v>
      </c>
      <c r="V39" s="41">
        <f t="shared" si="3"/>
        <v>0.99995740797079402</v>
      </c>
      <c r="W39" s="26">
        <f>'Access-Dez'!O39</f>
        <v>16434.3</v>
      </c>
      <c r="X39" s="41">
        <f t="shared" si="4"/>
        <v>0.99995740797079402</v>
      </c>
    </row>
    <row r="40" spans="1:24" ht="28.5" customHeight="1">
      <c r="A40" s="31" t="str">
        <f>'Access-Dez'!A40</f>
        <v>52221</v>
      </c>
      <c r="B40" s="27" t="str">
        <f>'Access-Dez'!B40</f>
        <v>INDUSTRIA DE MATERIAL BELICO DO BRASIL-IMBEL</v>
      </c>
      <c r="C40" s="23" t="str">
        <f>CONCATENATE('Access-Dez'!C40,".",'Access-Dez'!D40)</f>
        <v>28.846</v>
      </c>
      <c r="D40" s="23" t="str">
        <f>CONCATENATE('Access-Dez'!E40,".",'Access-Dez'!G40)</f>
        <v>0901.0005</v>
      </c>
      <c r="E40" s="27" t="str">
        <f>'Access-Dez'!F40</f>
        <v>OPERACOES ESPECIAIS: CUMPRIMENTO DE SENTENCAS JUDICIAIS</v>
      </c>
      <c r="F40" s="27" t="str">
        <f>'Access-Dez'!H40</f>
        <v>SENTENCAS JUDICIAIS TRANSITADAS EM JULGADO (PRECATORIOS)</v>
      </c>
      <c r="G40" s="23" t="str">
        <f>'Access-Dez'!I40</f>
        <v>1</v>
      </c>
      <c r="H40" s="23" t="str">
        <f>'Access-Dez'!J40</f>
        <v>0100</v>
      </c>
      <c r="I40" s="27" t="str">
        <f>'Access-Dez'!K40</f>
        <v>RECURSOS ORDINARIOS</v>
      </c>
      <c r="J40" s="23" t="str">
        <f>'Access-Dez'!L40</f>
        <v>3</v>
      </c>
      <c r="K40" s="24"/>
      <c r="L40" s="24"/>
      <c r="M40" s="24"/>
      <c r="N40" s="24">
        <f t="shared" si="0"/>
        <v>0</v>
      </c>
      <c r="O40" s="24"/>
      <c r="P40" s="26">
        <f>'Access-Dez'!M40</f>
        <v>181663.62</v>
      </c>
      <c r="Q40" s="26"/>
      <c r="R40" s="26">
        <f t="shared" si="1"/>
        <v>181663.62</v>
      </c>
      <c r="S40" s="26">
        <f>'Access-Dez'!N40</f>
        <v>181663.62</v>
      </c>
      <c r="T40" s="41">
        <f t="shared" si="2"/>
        <v>1</v>
      </c>
      <c r="U40" s="26">
        <f>'Access-Dez'!N40</f>
        <v>181663.62</v>
      </c>
      <c r="V40" s="41">
        <f t="shared" si="3"/>
        <v>1</v>
      </c>
      <c r="W40" s="26">
        <f>'Access-Dez'!O40</f>
        <v>181663.62</v>
      </c>
      <c r="X40" s="41">
        <f t="shared" si="4"/>
        <v>1</v>
      </c>
    </row>
    <row r="41" spans="1:24" ht="28.5" customHeight="1">
      <c r="A41" s="31" t="str">
        <f>'Access-Dez'!A41</f>
        <v>55901</v>
      </c>
      <c r="B41" s="27" t="str">
        <f>'Access-Dez'!B41</f>
        <v>FUNDO NACIONAL DE ASSISTENCIA SOCIAL</v>
      </c>
      <c r="C41" s="23" t="str">
        <f>CONCATENATE('Access-Dez'!C41,".",'Access-Dez'!D41)</f>
        <v>28.846</v>
      </c>
      <c r="D41" s="23" t="str">
        <f>CONCATENATE('Access-Dez'!E41,".",'Access-Dez'!G41)</f>
        <v>0901.0005</v>
      </c>
      <c r="E41" s="27" t="str">
        <f>'Access-Dez'!F41</f>
        <v>OPERACOES ESPECIAIS: CUMPRIMENTO DE SENTENCAS JUDICIAIS</v>
      </c>
      <c r="F41" s="27" t="str">
        <f>'Access-Dez'!H41</f>
        <v>SENTENCAS JUDICIAIS TRANSITADAS EM JULGADO (PRECATORIOS)</v>
      </c>
      <c r="G41" s="23" t="str">
        <f>'Access-Dez'!I41</f>
        <v>2</v>
      </c>
      <c r="H41" s="23" t="str">
        <f>'Access-Dez'!J41</f>
        <v>0100</v>
      </c>
      <c r="I41" s="27" t="str">
        <f>'Access-Dez'!K41</f>
        <v>RECURSOS ORDINARIOS</v>
      </c>
      <c r="J41" s="23" t="str">
        <f>'Access-Dez'!L41</f>
        <v>3</v>
      </c>
      <c r="K41" s="24"/>
      <c r="L41" s="24"/>
      <c r="M41" s="24"/>
      <c r="N41" s="24">
        <f t="shared" ref="N41:N49" si="5">K41+L41-M41</f>
        <v>0</v>
      </c>
      <c r="O41" s="24"/>
      <c r="P41" s="26">
        <f>'Access-Dez'!M41</f>
        <v>2326445.77</v>
      </c>
      <c r="Q41" s="26"/>
      <c r="R41" s="26">
        <f t="shared" ref="R41:R49" si="6">N41-O41+P41+Q41</f>
        <v>2326445.77</v>
      </c>
      <c r="S41" s="26">
        <f>'Access-Dez'!N41</f>
        <v>2326445.77</v>
      </c>
      <c r="T41" s="41">
        <f t="shared" ref="T41:T49" si="7">IF(R41&gt;0,S41/R41,0)</f>
        <v>1</v>
      </c>
      <c r="U41" s="26">
        <f>'Access-Dez'!N41</f>
        <v>2326445.77</v>
      </c>
      <c r="V41" s="41">
        <f t="shared" ref="V41:V49" si="8">IF(R41&gt;0,U41/R41,0)</f>
        <v>1</v>
      </c>
      <c r="W41" s="26">
        <f>'Access-Dez'!O41</f>
        <v>2326445.77</v>
      </c>
      <c r="X41" s="41">
        <f t="shared" ref="X41:X49" si="9">IF(R41&gt;0,W41/R41,0)</f>
        <v>1</v>
      </c>
    </row>
    <row r="42" spans="1:24" ht="28.5" customHeight="1">
      <c r="A42" s="31" t="str">
        <f>'Access-Dez'!A42</f>
        <v>55901</v>
      </c>
      <c r="B42" s="27" t="str">
        <f>'Access-Dez'!B42</f>
        <v>FUNDO NACIONAL DE ASSISTENCIA SOCIAL</v>
      </c>
      <c r="C42" s="23" t="str">
        <f>CONCATENATE('Access-Dez'!C42,".",'Access-Dez'!D42)</f>
        <v>28.846</v>
      </c>
      <c r="D42" s="23" t="str">
        <f>CONCATENATE('Access-Dez'!E42,".",'Access-Dez'!G42)</f>
        <v>0901.0005</v>
      </c>
      <c r="E42" s="27" t="str">
        <f>'Access-Dez'!F42</f>
        <v>OPERACOES ESPECIAIS: CUMPRIMENTO DE SENTENCAS JUDICIAIS</v>
      </c>
      <c r="F42" s="27" t="str">
        <f>'Access-Dez'!H42</f>
        <v>SENTENCAS JUDICIAIS TRANSITADAS EM JULGADO (PRECATORIOS)</v>
      </c>
      <c r="G42" s="23" t="str">
        <f>'Access-Dez'!I42</f>
        <v>2</v>
      </c>
      <c r="H42" s="23" t="str">
        <f>'Access-Dez'!J42</f>
        <v>0151</v>
      </c>
      <c r="I42" s="27" t="str">
        <f>'Access-Dez'!K42</f>
        <v>CONTR.SOCIAL S/O LUCRO DAS PESSOAS JURIDICAS</v>
      </c>
      <c r="J42" s="23" t="str">
        <f>'Access-Dez'!L42</f>
        <v>3</v>
      </c>
      <c r="K42" s="24"/>
      <c r="L42" s="24"/>
      <c r="M42" s="24"/>
      <c r="N42" s="24">
        <f t="shared" si="5"/>
        <v>0</v>
      </c>
      <c r="O42" s="24"/>
      <c r="P42" s="26">
        <f>'Access-Dez'!M42</f>
        <v>62915625</v>
      </c>
      <c r="Q42" s="26"/>
      <c r="R42" s="26">
        <f t="shared" si="6"/>
        <v>62915625</v>
      </c>
      <c r="S42" s="26">
        <f>'Access-Dez'!N42</f>
        <v>62915625</v>
      </c>
      <c r="T42" s="41">
        <f t="shared" si="7"/>
        <v>1</v>
      </c>
      <c r="U42" s="26">
        <f>'Access-Dez'!N42</f>
        <v>62915625</v>
      </c>
      <c r="V42" s="41">
        <f t="shared" si="8"/>
        <v>1</v>
      </c>
      <c r="W42" s="26">
        <f>'Access-Dez'!O42</f>
        <v>62915625</v>
      </c>
      <c r="X42" s="41">
        <f t="shared" si="9"/>
        <v>1</v>
      </c>
    </row>
    <row r="43" spans="1:24" ht="28.5" customHeight="1">
      <c r="A43" s="31" t="str">
        <f>'Access-Dez'!A43</f>
        <v>55901</v>
      </c>
      <c r="B43" s="27" t="str">
        <f>'Access-Dez'!B43</f>
        <v>FUNDO NACIONAL DE ASSISTENCIA SOCIAL</v>
      </c>
      <c r="C43" s="23" t="str">
        <f>CONCATENATE('Access-Dez'!C43,".",'Access-Dez'!D43)</f>
        <v>28.846</v>
      </c>
      <c r="D43" s="23" t="str">
        <f>CONCATENATE('Access-Dez'!E43,".",'Access-Dez'!G43)</f>
        <v>0901.0625</v>
      </c>
      <c r="E43" s="27" t="str">
        <f>'Access-Dez'!F43</f>
        <v>OPERACOES ESPECIAIS: CUMPRIMENTO DE SENTENCAS JUDICIAIS</v>
      </c>
      <c r="F43" s="27" t="str">
        <f>'Access-Dez'!H43</f>
        <v>SENTENCAS JUDICIAIS TRANSITADAS EM JULGADO DE PEQUENO VALOR</v>
      </c>
      <c r="G43" s="23" t="str">
        <f>'Access-Dez'!I43</f>
        <v>2</v>
      </c>
      <c r="H43" s="23" t="str">
        <f>'Access-Dez'!J43</f>
        <v>0100</v>
      </c>
      <c r="I43" s="27" t="str">
        <f>'Access-Dez'!K43</f>
        <v>RECURSOS ORDINARIOS</v>
      </c>
      <c r="J43" s="23" t="str">
        <f>'Access-Dez'!L43</f>
        <v>3</v>
      </c>
      <c r="K43" s="24"/>
      <c r="L43" s="24"/>
      <c r="M43" s="24"/>
      <c r="N43" s="24">
        <f t="shared" si="5"/>
        <v>0</v>
      </c>
      <c r="O43" s="24"/>
      <c r="P43" s="26">
        <f>'Access-Dez'!M43</f>
        <v>13511332</v>
      </c>
      <c r="Q43" s="26"/>
      <c r="R43" s="26">
        <f t="shared" si="6"/>
        <v>13511332</v>
      </c>
      <c r="S43" s="26">
        <f>'Access-Dez'!N43</f>
        <v>13511332</v>
      </c>
      <c r="T43" s="41">
        <f t="shared" si="7"/>
        <v>1</v>
      </c>
      <c r="U43" s="26">
        <f>'Access-Dez'!N43</f>
        <v>13511332</v>
      </c>
      <c r="V43" s="41">
        <f t="shared" si="8"/>
        <v>1</v>
      </c>
      <c r="W43" s="26">
        <f>'Access-Dez'!O43</f>
        <v>13505888.289999999</v>
      </c>
      <c r="X43" s="41">
        <f t="shared" si="9"/>
        <v>0.99959710041911476</v>
      </c>
    </row>
    <row r="44" spans="1:24" ht="28.5" customHeight="1">
      <c r="A44" s="31" t="str">
        <f>'Access-Dez'!A44</f>
        <v>55901</v>
      </c>
      <c r="B44" s="27" t="str">
        <f>'Access-Dez'!B44</f>
        <v>FUNDO NACIONAL DE ASSISTENCIA SOCIAL</v>
      </c>
      <c r="C44" s="23" t="str">
        <f>CONCATENATE('Access-Dez'!C44,".",'Access-Dez'!D44)</f>
        <v>28.846</v>
      </c>
      <c r="D44" s="23" t="str">
        <f>CONCATENATE('Access-Dez'!E44,".",'Access-Dez'!G44)</f>
        <v>0901.0625</v>
      </c>
      <c r="E44" s="27" t="str">
        <f>'Access-Dez'!F44</f>
        <v>OPERACOES ESPECIAIS: CUMPRIMENTO DE SENTENCAS JUDICIAIS</v>
      </c>
      <c r="F44" s="27" t="str">
        <f>'Access-Dez'!H44</f>
        <v>SENTENCAS JUDICIAIS TRANSITADAS EM JULGADO DE PEQUENO VALOR</v>
      </c>
      <c r="G44" s="23" t="str">
        <f>'Access-Dez'!I44</f>
        <v>2</v>
      </c>
      <c r="H44" s="23" t="str">
        <f>'Access-Dez'!J44</f>
        <v>0151</v>
      </c>
      <c r="I44" s="27" t="str">
        <f>'Access-Dez'!K44</f>
        <v>CONTR.SOCIAL S/O LUCRO DAS PESSOAS JURIDICAS</v>
      </c>
      <c r="J44" s="23" t="str">
        <f>'Access-Dez'!L44</f>
        <v>3</v>
      </c>
      <c r="K44" s="24"/>
      <c r="L44" s="24"/>
      <c r="M44" s="24"/>
      <c r="N44" s="24">
        <f t="shared" si="5"/>
        <v>0</v>
      </c>
      <c r="O44" s="24"/>
      <c r="P44" s="26">
        <f>'Access-Dez'!M44</f>
        <v>189200110</v>
      </c>
      <c r="Q44" s="26"/>
      <c r="R44" s="26">
        <f t="shared" si="6"/>
        <v>189200110</v>
      </c>
      <c r="S44" s="26">
        <f>'Access-Dez'!N44</f>
        <v>189200110</v>
      </c>
      <c r="T44" s="41">
        <f t="shared" si="7"/>
        <v>1</v>
      </c>
      <c r="U44" s="26">
        <f>'Access-Dez'!N44</f>
        <v>189200110</v>
      </c>
      <c r="V44" s="41">
        <f t="shared" si="8"/>
        <v>1</v>
      </c>
      <c r="W44" s="26">
        <f>'Access-Dez'!O44</f>
        <v>188552843.56999999</v>
      </c>
      <c r="X44" s="41">
        <f t="shared" si="9"/>
        <v>0.99657893206298875</v>
      </c>
    </row>
    <row r="45" spans="1:24" ht="28.5" customHeight="1">
      <c r="A45" s="31" t="str">
        <f>'Access-Dez'!A45</f>
        <v>71103</v>
      </c>
      <c r="B45" s="27" t="str">
        <f>'Access-Dez'!B45</f>
        <v>ENCARGOS FINANC.DA UNIAO-SENTENCAS JUDICIAIS</v>
      </c>
      <c r="C45" s="23" t="str">
        <f>CONCATENATE('Access-Dez'!C45,".",'Access-Dez'!D45)</f>
        <v>28.846</v>
      </c>
      <c r="D45" s="23" t="str">
        <f>CONCATENATE('Access-Dez'!E45,".",'Access-Dez'!G45)</f>
        <v>0901.0005</v>
      </c>
      <c r="E45" s="27" t="str">
        <f>'Access-Dez'!F45</f>
        <v>OPERACOES ESPECIAIS: CUMPRIMENTO DE SENTENCAS JUDICIAIS</v>
      </c>
      <c r="F45" s="27" t="str">
        <f>'Access-Dez'!H45</f>
        <v>SENTENCAS JUDICIAIS TRANSITADAS EM JULGADO (PRECATORIOS)</v>
      </c>
      <c r="G45" s="23" t="str">
        <f>'Access-Dez'!I45</f>
        <v>1</v>
      </c>
      <c r="H45" s="23" t="str">
        <f>'Access-Dez'!J45</f>
        <v>0100</v>
      </c>
      <c r="I45" s="27" t="str">
        <f>'Access-Dez'!K45</f>
        <v>RECURSOS ORDINARIOS</v>
      </c>
      <c r="J45" s="23" t="str">
        <f>'Access-Dez'!L45</f>
        <v>5</v>
      </c>
      <c r="K45" s="24"/>
      <c r="L45" s="24"/>
      <c r="M45" s="24"/>
      <c r="N45" s="24">
        <f t="shared" si="5"/>
        <v>0</v>
      </c>
      <c r="O45" s="24"/>
      <c r="P45" s="26">
        <f>'Access-Dez'!M45</f>
        <v>37127035.469999999</v>
      </c>
      <c r="Q45" s="26"/>
      <c r="R45" s="26">
        <f t="shared" si="6"/>
        <v>37127035.469999999</v>
      </c>
      <c r="S45" s="26">
        <f>'Access-Dez'!N45</f>
        <v>37127035.469999999</v>
      </c>
      <c r="T45" s="41">
        <f t="shared" si="7"/>
        <v>1</v>
      </c>
      <c r="U45" s="26">
        <f>'Access-Dez'!N45</f>
        <v>37127035.469999999</v>
      </c>
      <c r="V45" s="41">
        <f t="shared" si="8"/>
        <v>1</v>
      </c>
      <c r="W45" s="26">
        <f>'Access-Dez'!O45</f>
        <v>37127035.469999999</v>
      </c>
      <c r="X45" s="41">
        <f t="shared" si="9"/>
        <v>1</v>
      </c>
    </row>
    <row r="46" spans="1:24" ht="28.5" customHeight="1">
      <c r="A46" s="31" t="str">
        <f>'Access-Dez'!A46</f>
        <v>71103</v>
      </c>
      <c r="B46" s="27" t="str">
        <f>'Access-Dez'!B46</f>
        <v>ENCARGOS FINANC.DA UNIAO-SENTENCAS JUDICIAIS</v>
      </c>
      <c r="C46" s="23" t="str">
        <f>CONCATENATE('Access-Dez'!C46,".",'Access-Dez'!D46)</f>
        <v>28.846</v>
      </c>
      <c r="D46" s="23" t="str">
        <f>CONCATENATE('Access-Dez'!E46,".",'Access-Dez'!G46)</f>
        <v>0901.0005</v>
      </c>
      <c r="E46" s="27" t="str">
        <f>'Access-Dez'!F46</f>
        <v>OPERACOES ESPECIAIS: CUMPRIMENTO DE SENTENCAS JUDICIAIS</v>
      </c>
      <c r="F46" s="27" t="str">
        <f>'Access-Dez'!H46</f>
        <v>SENTENCAS JUDICIAIS TRANSITADAS EM JULGADO (PRECATORIOS)</v>
      </c>
      <c r="G46" s="23" t="str">
        <f>'Access-Dez'!I46</f>
        <v>1</v>
      </c>
      <c r="H46" s="23" t="str">
        <f>'Access-Dez'!J46</f>
        <v>0100</v>
      </c>
      <c r="I46" s="27" t="str">
        <f>'Access-Dez'!K46</f>
        <v>RECURSOS ORDINARIOS</v>
      </c>
      <c r="J46" s="23" t="str">
        <f>'Access-Dez'!L46</f>
        <v>3</v>
      </c>
      <c r="K46" s="24"/>
      <c r="L46" s="24"/>
      <c r="M46" s="24"/>
      <c r="N46" s="24">
        <f t="shared" si="5"/>
        <v>0</v>
      </c>
      <c r="O46" s="24"/>
      <c r="P46" s="26">
        <f>'Access-Dez'!M46</f>
        <v>626292219.03999996</v>
      </c>
      <c r="Q46" s="26"/>
      <c r="R46" s="26">
        <f t="shared" si="6"/>
        <v>626292219.03999996</v>
      </c>
      <c r="S46" s="26">
        <f>'Access-Dez'!N46</f>
        <v>626292219.03999996</v>
      </c>
      <c r="T46" s="41">
        <f t="shared" si="7"/>
        <v>1</v>
      </c>
      <c r="U46" s="26">
        <f>'Access-Dez'!N46</f>
        <v>626292219.03999996</v>
      </c>
      <c r="V46" s="41">
        <f t="shared" si="8"/>
        <v>1</v>
      </c>
      <c r="W46" s="26">
        <f>'Access-Dez'!O46</f>
        <v>626292219.03999996</v>
      </c>
      <c r="X46" s="41">
        <f t="shared" si="9"/>
        <v>1</v>
      </c>
    </row>
    <row r="47" spans="1:24" ht="28.5" customHeight="1">
      <c r="A47" s="31" t="str">
        <f>'Access-Dez'!A47</f>
        <v>71103</v>
      </c>
      <c r="B47" s="27" t="str">
        <f>'Access-Dez'!B47</f>
        <v>ENCARGOS FINANC.DA UNIAO-SENTENCAS JUDICIAIS</v>
      </c>
      <c r="C47" s="23" t="str">
        <f>CONCATENATE('Access-Dez'!C47,".",'Access-Dez'!D47)</f>
        <v>28.846</v>
      </c>
      <c r="D47" s="23" t="str">
        <f>CONCATENATE('Access-Dez'!E47,".",'Access-Dez'!G47)</f>
        <v>0901.0005</v>
      </c>
      <c r="E47" s="27" t="str">
        <f>'Access-Dez'!F47</f>
        <v>OPERACOES ESPECIAIS: CUMPRIMENTO DE SENTENCAS JUDICIAIS</v>
      </c>
      <c r="F47" s="27" t="str">
        <f>'Access-Dez'!H47</f>
        <v>SENTENCAS JUDICIAIS TRANSITADAS EM JULGADO (PRECATORIOS)</v>
      </c>
      <c r="G47" s="23" t="str">
        <f>'Access-Dez'!I47</f>
        <v>1</v>
      </c>
      <c r="H47" s="23" t="str">
        <f>'Access-Dez'!J47</f>
        <v>0100</v>
      </c>
      <c r="I47" s="27" t="str">
        <f>'Access-Dez'!K47</f>
        <v>RECURSOS ORDINARIOS</v>
      </c>
      <c r="J47" s="23" t="str">
        <f>'Access-Dez'!L47</f>
        <v>1</v>
      </c>
      <c r="K47" s="24"/>
      <c r="L47" s="24"/>
      <c r="M47" s="24"/>
      <c r="N47" s="24">
        <f t="shared" si="5"/>
        <v>0</v>
      </c>
      <c r="O47" s="24"/>
      <c r="P47" s="26">
        <f>'Access-Dez'!M47</f>
        <v>58979012.149999999</v>
      </c>
      <c r="Q47" s="26"/>
      <c r="R47" s="26">
        <f t="shared" si="6"/>
        <v>58979012.149999999</v>
      </c>
      <c r="S47" s="26">
        <f>'Access-Dez'!N47</f>
        <v>58979012.149999999</v>
      </c>
      <c r="T47" s="41">
        <f t="shared" si="7"/>
        <v>1</v>
      </c>
      <c r="U47" s="26">
        <f>'Access-Dez'!N47</f>
        <v>58979012.149999999</v>
      </c>
      <c r="V47" s="41">
        <f t="shared" si="8"/>
        <v>1</v>
      </c>
      <c r="W47" s="26">
        <f>'Access-Dez'!O47</f>
        <v>58979012.149999999</v>
      </c>
      <c r="X47" s="41">
        <f t="shared" si="9"/>
        <v>1</v>
      </c>
    </row>
    <row r="48" spans="1:24" ht="28.5" customHeight="1">
      <c r="A48" s="31" t="str">
        <f>'Access-Dez'!A48</f>
        <v>71103</v>
      </c>
      <c r="B48" s="27" t="str">
        <f>'Access-Dez'!B48</f>
        <v>ENCARGOS FINANC.DA UNIAO-SENTENCAS JUDICIAIS</v>
      </c>
      <c r="C48" s="23" t="str">
        <f>CONCATENATE('Access-Dez'!C48,".",'Access-Dez'!D48)</f>
        <v>28.846</v>
      </c>
      <c r="D48" s="23" t="str">
        <f>CONCATENATE('Access-Dez'!E48,".",'Access-Dez'!G48)</f>
        <v>0901.00G5</v>
      </c>
      <c r="E48" s="27" t="str">
        <f>'Access-Dez'!F48</f>
        <v>OPERACOES ESPECIAIS: CUMPRIMENTO DE SENTENCAS JUDICIAIS</v>
      </c>
      <c r="F48" s="27" t="str">
        <f>'Access-Dez'!H48</f>
        <v>CONTRIBUICAO DA UNIAO, DE SUAS AUTARQUIAS E FUNDACOES PARA O</v>
      </c>
      <c r="G48" s="23" t="str">
        <f>'Access-Dez'!I48</f>
        <v>1</v>
      </c>
      <c r="H48" s="23" t="str">
        <f>'Access-Dez'!J48</f>
        <v>0100</v>
      </c>
      <c r="I48" s="27" t="str">
        <f>'Access-Dez'!K48</f>
        <v>RECURSOS ORDINARIOS</v>
      </c>
      <c r="J48" s="23" t="str">
        <f>'Access-Dez'!L48</f>
        <v>1</v>
      </c>
      <c r="K48" s="24"/>
      <c r="L48" s="24"/>
      <c r="M48" s="24"/>
      <c r="N48" s="24">
        <f t="shared" si="5"/>
        <v>0</v>
      </c>
      <c r="O48" s="24"/>
      <c r="P48" s="26">
        <f>'Access-Dez'!M48</f>
        <v>30924711</v>
      </c>
      <c r="Q48" s="26"/>
      <c r="R48" s="26">
        <f t="shared" si="6"/>
        <v>30924711</v>
      </c>
      <c r="S48" s="26">
        <f>'Access-Dez'!N48</f>
        <v>30924695.52</v>
      </c>
      <c r="T48" s="41">
        <f t="shared" si="7"/>
        <v>0.99999949942943689</v>
      </c>
      <c r="U48" s="26">
        <f>'Access-Dez'!N48</f>
        <v>30924695.52</v>
      </c>
      <c r="V48" s="41">
        <f t="shared" si="8"/>
        <v>0.99999949942943689</v>
      </c>
      <c r="W48" s="26">
        <f>'Access-Dez'!O48</f>
        <v>30924695.52</v>
      </c>
      <c r="X48" s="41">
        <f t="shared" si="9"/>
        <v>0.99999949942943689</v>
      </c>
    </row>
    <row r="49" spans="1:24" ht="28.5" customHeight="1">
      <c r="A49" s="31" t="str">
        <f>'Access-Dez'!A49</f>
        <v>71103</v>
      </c>
      <c r="B49" s="27" t="str">
        <f>'Access-Dez'!B49</f>
        <v>ENCARGOS FINANC.DA UNIAO-SENTENCAS JUDICIAIS</v>
      </c>
      <c r="C49" s="23" t="str">
        <f>CONCATENATE('Access-Dez'!C49,".",'Access-Dez'!D49)</f>
        <v>28.846</v>
      </c>
      <c r="D49" s="23" t="str">
        <f>CONCATENATE('Access-Dez'!E49,".",'Access-Dez'!G49)</f>
        <v>0901.0625</v>
      </c>
      <c r="E49" s="27" t="str">
        <f>'Access-Dez'!F49</f>
        <v>OPERACOES ESPECIAIS: CUMPRIMENTO DE SENTENCAS JUDICIAIS</v>
      </c>
      <c r="F49" s="27" t="str">
        <f>'Access-Dez'!H49</f>
        <v>SENTENCAS JUDICIAIS TRANSITADAS EM JULGADO DE PEQUENO VALOR</v>
      </c>
      <c r="G49" s="23" t="str">
        <f>'Access-Dez'!I49</f>
        <v>1</v>
      </c>
      <c r="H49" s="23" t="str">
        <f>'Access-Dez'!J49</f>
        <v>0100</v>
      </c>
      <c r="I49" s="27" t="str">
        <f>'Access-Dez'!K49</f>
        <v>RECURSOS ORDINARIOS</v>
      </c>
      <c r="J49" s="23" t="str">
        <f>'Access-Dez'!L49</f>
        <v>5</v>
      </c>
      <c r="K49" s="24"/>
      <c r="L49" s="24"/>
      <c r="M49" s="24"/>
      <c r="N49" s="24">
        <f t="shared" si="5"/>
        <v>0</v>
      </c>
      <c r="O49" s="24"/>
      <c r="P49" s="26">
        <f>'Access-Dez'!M49</f>
        <v>127093</v>
      </c>
      <c r="Q49" s="26"/>
      <c r="R49" s="26">
        <f t="shared" si="6"/>
        <v>127093</v>
      </c>
      <c r="S49" s="26">
        <f>'Access-Dez'!N49</f>
        <v>127093</v>
      </c>
      <c r="T49" s="41">
        <f t="shared" si="7"/>
        <v>1</v>
      </c>
      <c r="U49" s="26">
        <f>'Access-Dez'!N49</f>
        <v>127093</v>
      </c>
      <c r="V49" s="41">
        <f t="shared" si="8"/>
        <v>1</v>
      </c>
      <c r="W49" s="26">
        <f>'Access-Dez'!O49</f>
        <v>127092.07</v>
      </c>
      <c r="X49" s="41">
        <f t="shared" si="9"/>
        <v>0.99999268252382123</v>
      </c>
    </row>
    <row r="50" spans="1:24" ht="28.5" customHeight="1">
      <c r="A50" s="31" t="str">
        <f>'Access-Dez'!A50</f>
        <v>71103</v>
      </c>
      <c r="B50" s="27" t="str">
        <f>'Access-Dez'!B50</f>
        <v>ENCARGOS FINANC.DA UNIAO-SENTENCAS JUDICIAIS</v>
      </c>
      <c r="C50" s="23" t="str">
        <f>CONCATENATE('Access-Dez'!C50,".",'Access-Dez'!D50)</f>
        <v>28.846</v>
      </c>
      <c r="D50" s="23" t="str">
        <f>CONCATENATE('Access-Dez'!E50,".",'Access-Dez'!G50)</f>
        <v>0901.0625</v>
      </c>
      <c r="E50" s="27" t="str">
        <f>'Access-Dez'!F50</f>
        <v>OPERACOES ESPECIAIS: CUMPRIMENTO DE SENTENCAS JUDICIAIS</v>
      </c>
      <c r="F50" s="27" t="str">
        <f>'Access-Dez'!H50</f>
        <v>SENTENCAS JUDICIAIS TRANSITADAS EM JULGADO DE PEQUENO VALOR</v>
      </c>
      <c r="G50" s="23" t="str">
        <f>'Access-Dez'!I50</f>
        <v>1</v>
      </c>
      <c r="H50" s="23" t="str">
        <f>'Access-Dez'!J50</f>
        <v>0100</v>
      </c>
      <c r="I50" s="27" t="str">
        <f>'Access-Dez'!K50</f>
        <v>RECURSOS ORDINARIOS</v>
      </c>
      <c r="J50" s="23" t="str">
        <f>'Access-Dez'!L50</f>
        <v>3</v>
      </c>
      <c r="K50" s="24"/>
      <c r="L50" s="24"/>
      <c r="M50" s="24"/>
      <c r="N50" s="24">
        <f>K50+L50-M50</f>
        <v>0</v>
      </c>
      <c r="O50" s="24"/>
      <c r="P50" s="26">
        <f>'Access-Dez'!M50</f>
        <v>315910677</v>
      </c>
      <c r="Q50" s="26"/>
      <c r="R50" s="26">
        <f>N50-O50+P50+Q50</f>
        <v>315910677</v>
      </c>
      <c r="S50" s="26">
        <f>'Access-Dez'!N50</f>
        <v>315910677</v>
      </c>
      <c r="T50" s="41">
        <f>IF(R50&gt;0,S50/R50,0)</f>
        <v>1</v>
      </c>
      <c r="U50" s="26">
        <f>'Access-Dez'!N50</f>
        <v>315910677</v>
      </c>
      <c r="V50" s="41">
        <f>IF(R50&gt;0,U50/R50,0)</f>
        <v>1</v>
      </c>
      <c r="W50" s="26">
        <f>'Access-Dez'!O50</f>
        <v>315893021.45999998</v>
      </c>
      <c r="X50" s="41">
        <f>IF(R50&gt;0,W50/R50,0)</f>
        <v>0.99994411224030888</v>
      </c>
    </row>
    <row r="51" spans="1:24" ht="28.5" customHeight="1" thickBot="1">
      <c r="A51" s="31" t="str">
        <f>'Access-Dez'!A51</f>
        <v>71103</v>
      </c>
      <c r="B51" s="27" t="str">
        <f>'Access-Dez'!B51</f>
        <v>ENCARGOS FINANC.DA UNIAO-SENTENCAS JUDICIAIS</v>
      </c>
      <c r="C51" s="23" t="str">
        <f>CONCATENATE('Access-Dez'!C51,".",'Access-Dez'!D51)</f>
        <v>28.846</v>
      </c>
      <c r="D51" s="23" t="str">
        <f>CONCATENATE('Access-Dez'!E51,".",'Access-Dez'!G51)</f>
        <v>0901.0625</v>
      </c>
      <c r="E51" s="27" t="str">
        <f>'Access-Dez'!F51</f>
        <v>OPERACOES ESPECIAIS: CUMPRIMENTO DE SENTENCAS JUDICIAIS</v>
      </c>
      <c r="F51" s="27" t="str">
        <f>'Access-Dez'!H51</f>
        <v>SENTENCAS JUDICIAIS TRANSITADAS EM JULGADO DE PEQUENO VALOR</v>
      </c>
      <c r="G51" s="23" t="str">
        <f>'Access-Dez'!I51</f>
        <v>1</v>
      </c>
      <c r="H51" s="23" t="str">
        <f>'Access-Dez'!J51</f>
        <v>0100</v>
      </c>
      <c r="I51" s="27" t="str">
        <f>'Access-Dez'!K51</f>
        <v>RECURSOS ORDINARIOS</v>
      </c>
      <c r="J51" s="23" t="str">
        <f>'Access-Dez'!L51</f>
        <v>1</v>
      </c>
      <c r="K51" s="24"/>
      <c r="L51" s="24"/>
      <c r="M51" s="24"/>
      <c r="N51" s="24">
        <f>K51+L51-M51</f>
        <v>0</v>
      </c>
      <c r="O51" s="24"/>
      <c r="P51" s="26">
        <f>'Access-Dez'!M51</f>
        <v>39541124</v>
      </c>
      <c r="Q51" s="26"/>
      <c r="R51" s="26">
        <f>N51-O51+P51+Q51</f>
        <v>39541124</v>
      </c>
      <c r="S51" s="26">
        <f>'Access-Dez'!N51</f>
        <v>39541124</v>
      </c>
      <c r="T51" s="41">
        <f>IF(R51&gt;0,S51/R51,0)</f>
        <v>1</v>
      </c>
      <c r="U51" s="26">
        <f>'Access-Dez'!N51</f>
        <v>39541124</v>
      </c>
      <c r="V51" s="41">
        <f>IF(R51&gt;0,U51/R51,0)</f>
        <v>1</v>
      </c>
      <c r="W51" s="26">
        <f>'Access-Dez'!O51</f>
        <v>39541122.479999997</v>
      </c>
      <c r="X51" s="41">
        <f>IF(R51&gt;0,W51/R51,0)</f>
        <v>0.99999996155900872</v>
      </c>
    </row>
    <row r="52" spans="1:24" ht="28.5" customHeight="1" thickBot="1">
      <c r="A52" s="80" t="s">
        <v>102</v>
      </c>
      <c r="B52" s="84"/>
      <c r="C52" s="84"/>
      <c r="D52" s="84"/>
      <c r="E52" s="84"/>
      <c r="F52" s="84"/>
      <c r="G52" s="84"/>
      <c r="H52" s="84"/>
      <c r="I52" s="84"/>
      <c r="J52" s="81"/>
      <c r="K52" s="28">
        <f t="shared" ref="K52:S52" si="10">SUM(K10:K51)</f>
        <v>0</v>
      </c>
      <c r="L52" s="28">
        <f t="shared" si="10"/>
        <v>0</v>
      </c>
      <c r="M52" s="28">
        <f t="shared" si="10"/>
        <v>0</v>
      </c>
      <c r="N52" s="28">
        <f t="shared" si="10"/>
        <v>0</v>
      </c>
      <c r="O52" s="28">
        <f t="shared" si="10"/>
        <v>0</v>
      </c>
      <c r="P52" s="42">
        <f t="shared" si="10"/>
        <v>4722127978.0699987</v>
      </c>
      <c r="Q52" s="42">
        <f t="shared" si="10"/>
        <v>0</v>
      </c>
      <c r="R52" s="42">
        <f t="shared" si="10"/>
        <v>4722127978.0699987</v>
      </c>
      <c r="S52" s="42">
        <f t="shared" si="10"/>
        <v>4722127952.3499994</v>
      </c>
      <c r="T52" s="43">
        <f t="shared" si="2"/>
        <v>0.99999999455330324</v>
      </c>
      <c r="U52" s="42">
        <f>SUM(U10:U51)</f>
        <v>4722127952.3499994</v>
      </c>
      <c r="V52" s="43">
        <f t="shared" si="3"/>
        <v>0.99999999455330324</v>
      </c>
      <c r="W52" s="42">
        <f>SUM(W10:W51)</f>
        <v>4721290241.5199995</v>
      </c>
      <c r="X52" s="43">
        <f t="shared" si="4"/>
        <v>0.99982259342527569</v>
      </c>
    </row>
    <row r="53" spans="1:24" ht="28.5" customHeight="1">
      <c r="A53" s="3" t="s">
        <v>103</v>
      </c>
      <c r="B53" s="3"/>
      <c r="C53" s="3"/>
      <c r="D53" s="3"/>
      <c r="E53" s="3"/>
      <c r="F53" s="3"/>
      <c r="G53" s="3"/>
      <c r="H53" s="4"/>
      <c r="I53" s="4"/>
      <c r="J53" s="4"/>
      <c r="K53" s="3"/>
      <c r="L53" s="3"/>
      <c r="M53" s="3"/>
      <c r="N53" s="3"/>
      <c r="O53" s="3"/>
      <c r="P53" s="48"/>
      <c r="Q53" s="3"/>
      <c r="R53" s="3"/>
      <c r="S53" s="3"/>
      <c r="T53" s="3"/>
      <c r="U53" s="5"/>
      <c r="V53" s="3"/>
      <c r="W53" s="5"/>
      <c r="X53" s="3"/>
    </row>
    <row r="54" spans="1:24" ht="28.5" customHeight="1">
      <c r="A54" s="3" t="s">
        <v>104</v>
      </c>
      <c r="B54" s="29"/>
      <c r="C54" s="3"/>
      <c r="D54" s="3"/>
      <c r="E54" s="3"/>
      <c r="F54" s="3"/>
      <c r="G54" s="3"/>
      <c r="H54" s="4"/>
      <c r="I54" s="4"/>
      <c r="J54" s="4"/>
      <c r="K54" s="3"/>
      <c r="L54" s="3"/>
      <c r="M54" s="3"/>
      <c r="N54" s="3"/>
      <c r="O54" s="3"/>
      <c r="P54" s="47"/>
      <c r="Q54" s="3"/>
      <c r="R54" s="3"/>
      <c r="S54" s="3"/>
      <c r="T54" s="3"/>
      <c r="U54" s="5"/>
      <c r="V54" s="3"/>
      <c r="W54" s="5"/>
      <c r="X54" s="3"/>
    </row>
    <row r="55" spans="1:24" ht="33.75" customHeight="1">
      <c r="A55" s="3"/>
      <c r="B55" s="29"/>
      <c r="C55" s="3"/>
      <c r="D55" s="3"/>
      <c r="E55" s="3"/>
      <c r="F55" s="3"/>
      <c r="G55" s="3"/>
      <c r="H55" s="4"/>
      <c r="I55" s="4"/>
      <c r="J55" s="4"/>
      <c r="K55" s="3"/>
      <c r="L55" s="3"/>
      <c r="M55" s="3"/>
      <c r="N55" s="3"/>
      <c r="O55" s="3"/>
      <c r="P55" s="46"/>
      <c r="Q55" s="3"/>
      <c r="R55" s="3"/>
      <c r="S55" s="3"/>
      <c r="T55" s="3"/>
      <c r="U55" s="5"/>
      <c r="V55" s="3"/>
      <c r="W55" s="5"/>
      <c r="X55" s="3"/>
    </row>
    <row r="56" spans="1:24" ht="33.75" customHeight="1">
      <c r="N56" s="56" t="s">
        <v>15</v>
      </c>
      <c r="O56" s="55"/>
      <c r="P56" s="54">
        <f>SUM(P10:P51)</f>
        <v>4722127978.0699987</v>
      </c>
      <c r="R56" s="54">
        <f>SUM(R10:R51)</f>
        <v>4722127978.0699987</v>
      </c>
      <c r="S56" s="54">
        <f>SUM(S10:S51)</f>
        <v>4722127952.3499994</v>
      </c>
      <c r="T56" s="45"/>
      <c r="U56" s="54">
        <f>SUM(U10:U51)</f>
        <v>4722127952.3499994</v>
      </c>
      <c r="V56" s="45"/>
      <c r="W56" s="54">
        <f>SUM(W10:W51)</f>
        <v>4721290241.5199995</v>
      </c>
      <c r="X56" s="50"/>
    </row>
    <row r="57" spans="1:24" ht="33.75" customHeight="1">
      <c r="A57" s="1"/>
      <c r="B57" s="1"/>
      <c r="C57" s="1"/>
      <c r="N57" s="58" t="s">
        <v>18</v>
      </c>
      <c r="O57" s="55"/>
      <c r="P57" s="53">
        <v>4722127978.0699997</v>
      </c>
      <c r="R57" s="51">
        <v>4722127978.0699997</v>
      </c>
      <c r="S57" s="51">
        <v>4722127952.3500004</v>
      </c>
      <c r="T57" s="52"/>
      <c r="U57" s="51">
        <f>'Access-Nov'!P39</f>
        <v>5171409342.3799992</v>
      </c>
      <c r="V57" s="52"/>
      <c r="W57" s="51">
        <v>4721290241.5200005</v>
      </c>
      <c r="X57" s="50"/>
    </row>
    <row r="58" spans="1:24" ht="33.75" customHeight="1">
      <c r="N58" s="59" t="s">
        <v>17</v>
      </c>
      <c r="O58" s="55"/>
      <c r="P58" s="53"/>
      <c r="R58" s="51"/>
      <c r="S58" s="51"/>
      <c r="T58" s="52"/>
      <c r="U58" s="51"/>
      <c r="V58" s="52"/>
      <c r="W58" s="51"/>
      <c r="X58" s="50"/>
    </row>
    <row r="59" spans="1:24" ht="33.75" customHeight="1">
      <c r="C59" s="1"/>
      <c r="N59" s="56" t="s">
        <v>16</v>
      </c>
      <c r="O59" s="55"/>
      <c r="P59" s="49">
        <f>+P56-P57</f>
        <v>0</v>
      </c>
      <c r="R59" s="49">
        <f>+R56-R57</f>
        <v>0</v>
      </c>
      <c r="S59" s="49">
        <f>+S56-S57</f>
        <v>0</v>
      </c>
      <c r="T59" s="52"/>
      <c r="U59" s="49">
        <f>+U56-U57</f>
        <v>-449281390.02999973</v>
      </c>
      <c r="V59" s="52"/>
      <c r="W59" s="49">
        <f>+W56-W57</f>
        <v>0</v>
      </c>
      <c r="X59" s="50"/>
    </row>
    <row r="60" spans="1:24" ht="33.75" customHeight="1">
      <c r="C60" s="1"/>
      <c r="O60" s="44"/>
      <c r="P60" s="44"/>
      <c r="R60" s="44"/>
      <c r="S60" s="44"/>
      <c r="T60" s="44"/>
      <c r="U60" s="44"/>
      <c r="V60" s="44"/>
      <c r="W60" s="44"/>
      <c r="X60" s="44"/>
    </row>
    <row r="61" spans="1:24">
      <c r="N61" s="50"/>
      <c r="O61" s="50"/>
      <c r="P61" s="57" t="s">
        <v>20</v>
      </c>
      <c r="R61" s="50"/>
      <c r="S61" s="50"/>
      <c r="T61" s="50"/>
      <c r="U61" s="50"/>
      <c r="V61" s="50"/>
      <c r="W61" s="50"/>
      <c r="X61" s="50"/>
    </row>
    <row r="62" spans="1:24" ht="25.5" customHeight="1">
      <c r="U62" s="64" t="s">
        <v>136</v>
      </c>
    </row>
    <row r="63" spans="1:24" ht="25.5" customHeight="1">
      <c r="U63" s="64" t="s">
        <v>137</v>
      </c>
    </row>
  </sheetData>
  <mergeCells count="17">
    <mergeCell ref="A52:J52"/>
    <mergeCell ref="N7:N8"/>
    <mergeCell ref="O7:O8"/>
    <mergeCell ref="A5:X5"/>
    <mergeCell ref="A7:J7"/>
    <mergeCell ref="K7:K8"/>
    <mergeCell ref="L7:M7"/>
    <mergeCell ref="R7:R8"/>
    <mergeCell ref="S7:X7"/>
    <mergeCell ref="A8:B8"/>
    <mergeCell ref="C8:C9"/>
    <mergeCell ref="D8:D9"/>
    <mergeCell ref="E8:F8"/>
    <mergeCell ref="P7:Q7"/>
    <mergeCell ref="G8:G9"/>
    <mergeCell ref="H8:I8"/>
    <mergeCell ref="J8:J9"/>
  </mergeCells>
  <phoneticPr fontId="0" type="noConversion"/>
  <pageMargins left="0.78740157499999996" right="0.78740157499999996" top="0.984251969" bottom="0.984251969" header="0.49212598499999999" footer="0.49212598499999999"/>
  <pageSetup paperSize="9" scale="28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3"/>
  <dimension ref="A1:Q36"/>
  <sheetViews>
    <sheetView zoomScale="85" zoomScaleNormal="85" workbookViewId="0">
      <selection activeCell="U58" sqref="U58"/>
    </sheetView>
  </sheetViews>
  <sheetFormatPr defaultRowHeight="12.75"/>
  <cols>
    <col min="13" max="17" width="16.140625" customWidth="1"/>
  </cols>
  <sheetData>
    <row r="1" spans="1:17">
      <c r="A1" t="s">
        <v>126</v>
      </c>
    </row>
    <row r="3" spans="1:17" ht="10.5" customHeight="1">
      <c r="A3" t="s">
        <v>109</v>
      </c>
    </row>
    <row r="4" spans="1:17" ht="10.5" customHeight="1">
      <c r="A4" s="91" t="s">
        <v>138</v>
      </c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</row>
    <row r="6" spans="1:17">
      <c r="A6" t="s">
        <v>21</v>
      </c>
      <c r="C6" t="s">
        <v>22</v>
      </c>
      <c r="D6" t="s">
        <v>23</v>
      </c>
      <c r="E6" t="s">
        <v>24</v>
      </c>
      <c r="G6" t="s">
        <v>25</v>
      </c>
      <c r="I6" t="s">
        <v>26</v>
      </c>
      <c r="J6" t="s">
        <v>27</v>
      </c>
      <c r="K6" t="s">
        <v>28</v>
      </c>
      <c r="L6" t="s">
        <v>29</v>
      </c>
      <c r="M6" t="s">
        <v>150</v>
      </c>
      <c r="N6" t="s">
        <v>151</v>
      </c>
      <c r="O6" t="s">
        <v>128</v>
      </c>
      <c r="P6" t="s">
        <v>129</v>
      </c>
      <c r="Q6" t="s">
        <v>130</v>
      </c>
    </row>
    <row r="7" spans="1:17">
      <c r="M7" t="s">
        <v>152</v>
      </c>
      <c r="N7" t="s">
        <v>153</v>
      </c>
      <c r="O7" t="s">
        <v>131</v>
      </c>
      <c r="P7" t="s">
        <v>132</v>
      </c>
      <c r="Q7" t="s">
        <v>133</v>
      </c>
    </row>
    <row r="8" spans="1:17">
      <c r="L8" t="s">
        <v>32</v>
      </c>
      <c r="M8" t="s">
        <v>134</v>
      </c>
      <c r="N8" t="s">
        <v>134</v>
      </c>
      <c r="O8" t="s">
        <v>134</v>
      </c>
      <c r="P8" t="s">
        <v>134</v>
      </c>
      <c r="Q8" t="s">
        <v>134</v>
      </c>
    </row>
    <row r="9" spans="1:17">
      <c r="A9" t="s">
        <v>139</v>
      </c>
      <c r="B9" t="s">
        <v>140</v>
      </c>
      <c r="C9" t="s">
        <v>35</v>
      </c>
      <c r="D9" t="s">
        <v>36</v>
      </c>
      <c r="E9" t="s">
        <v>37</v>
      </c>
      <c r="F9" t="s">
        <v>38</v>
      </c>
      <c r="G9" t="s">
        <v>39</v>
      </c>
      <c r="H9" t="s">
        <v>110</v>
      </c>
      <c r="I9" t="s">
        <v>13</v>
      </c>
      <c r="J9" t="s">
        <v>19</v>
      </c>
      <c r="K9" t="s">
        <v>40</v>
      </c>
      <c r="L9" t="s">
        <v>14</v>
      </c>
      <c r="M9" s="62">
        <v>80877171</v>
      </c>
      <c r="N9" s="62">
        <v>80877171</v>
      </c>
    </row>
    <row r="10" spans="1:17">
      <c r="A10" t="s">
        <v>139</v>
      </c>
      <c r="B10" t="s">
        <v>140</v>
      </c>
      <c r="C10" t="s">
        <v>35</v>
      </c>
      <c r="D10" t="s">
        <v>36</v>
      </c>
      <c r="E10" t="s">
        <v>37</v>
      </c>
      <c r="F10" t="s">
        <v>38</v>
      </c>
      <c r="G10" t="s">
        <v>39</v>
      </c>
      <c r="H10" t="s">
        <v>110</v>
      </c>
      <c r="I10" t="s">
        <v>13</v>
      </c>
      <c r="J10" t="s">
        <v>19</v>
      </c>
      <c r="K10" t="s">
        <v>40</v>
      </c>
      <c r="L10" t="s">
        <v>12</v>
      </c>
      <c r="M10" s="62">
        <v>1301585</v>
      </c>
      <c r="N10" s="62">
        <v>1301585</v>
      </c>
    </row>
    <row r="11" spans="1:17">
      <c r="A11" t="s">
        <v>33</v>
      </c>
      <c r="B11" t="s">
        <v>34</v>
      </c>
      <c r="C11" t="s">
        <v>35</v>
      </c>
      <c r="D11" t="s">
        <v>36</v>
      </c>
      <c r="E11" t="s">
        <v>37</v>
      </c>
      <c r="F11" t="s">
        <v>38</v>
      </c>
      <c r="G11" t="s">
        <v>39</v>
      </c>
      <c r="H11" t="s">
        <v>110</v>
      </c>
      <c r="I11" t="s">
        <v>13</v>
      </c>
      <c r="J11" t="s">
        <v>19</v>
      </c>
      <c r="K11" t="s">
        <v>40</v>
      </c>
      <c r="L11" t="s">
        <v>13</v>
      </c>
      <c r="M11" s="62">
        <v>1491350</v>
      </c>
      <c r="N11" s="62">
        <v>1491350</v>
      </c>
    </row>
    <row r="12" spans="1:17">
      <c r="A12" t="s">
        <v>43</v>
      </c>
      <c r="B12" t="s">
        <v>44</v>
      </c>
      <c r="C12" t="s">
        <v>35</v>
      </c>
      <c r="D12" t="s">
        <v>36</v>
      </c>
      <c r="E12" t="s">
        <v>37</v>
      </c>
      <c r="F12" t="s">
        <v>38</v>
      </c>
      <c r="G12" t="s">
        <v>39</v>
      </c>
      <c r="H12" t="s">
        <v>110</v>
      </c>
      <c r="I12" t="s">
        <v>13</v>
      </c>
      <c r="J12" t="s">
        <v>19</v>
      </c>
      <c r="K12" t="s">
        <v>40</v>
      </c>
      <c r="L12" t="s">
        <v>12</v>
      </c>
      <c r="M12" s="62">
        <v>10427703</v>
      </c>
      <c r="N12" s="62">
        <v>10427703</v>
      </c>
    </row>
    <row r="13" spans="1:17">
      <c r="A13" t="s">
        <v>45</v>
      </c>
      <c r="B13" t="s">
        <v>46</v>
      </c>
      <c r="C13" t="s">
        <v>35</v>
      </c>
      <c r="D13" t="s">
        <v>36</v>
      </c>
      <c r="E13" t="s">
        <v>37</v>
      </c>
      <c r="F13" t="s">
        <v>38</v>
      </c>
      <c r="G13" t="s">
        <v>39</v>
      </c>
      <c r="H13" t="s">
        <v>110</v>
      </c>
      <c r="I13" t="s">
        <v>13</v>
      </c>
      <c r="J13" t="s">
        <v>19</v>
      </c>
      <c r="K13" t="s">
        <v>40</v>
      </c>
      <c r="L13" t="s">
        <v>12</v>
      </c>
      <c r="M13" s="62">
        <v>65479</v>
      </c>
      <c r="N13" s="62">
        <v>65479</v>
      </c>
    </row>
    <row r="14" spans="1:17">
      <c r="A14" t="s">
        <v>45</v>
      </c>
      <c r="B14" t="s">
        <v>46</v>
      </c>
      <c r="C14" t="s">
        <v>35</v>
      </c>
      <c r="D14" t="s">
        <v>36</v>
      </c>
      <c r="E14" t="s">
        <v>37</v>
      </c>
      <c r="F14" t="s">
        <v>38</v>
      </c>
      <c r="G14" t="s">
        <v>39</v>
      </c>
      <c r="H14" t="s">
        <v>110</v>
      </c>
      <c r="I14" t="s">
        <v>13</v>
      </c>
      <c r="J14" t="s">
        <v>19</v>
      </c>
      <c r="K14" t="s">
        <v>40</v>
      </c>
      <c r="L14" t="s">
        <v>13</v>
      </c>
      <c r="M14" s="62">
        <v>3274347</v>
      </c>
      <c r="N14" s="62">
        <v>3274347</v>
      </c>
    </row>
    <row r="15" spans="1:17">
      <c r="A15" t="s">
        <v>47</v>
      </c>
      <c r="B15" t="s">
        <v>48</v>
      </c>
      <c r="C15" t="s">
        <v>35</v>
      </c>
      <c r="D15" t="s">
        <v>36</v>
      </c>
      <c r="E15" t="s">
        <v>37</v>
      </c>
      <c r="F15" t="s">
        <v>38</v>
      </c>
      <c r="G15" t="s">
        <v>39</v>
      </c>
      <c r="H15" t="s">
        <v>110</v>
      </c>
      <c r="I15" t="s">
        <v>13</v>
      </c>
      <c r="J15" t="s">
        <v>19</v>
      </c>
      <c r="K15" t="s">
        <v>40</v>
      </c>
      <c r="L15" t="s">
        <v>13</v>
      </c>
      <c r="M15" s="62">
        <v>230851</v>
      </c>
      <c r="N15" s="62">
        <v>230851</v>
      </c>
    </row>
    <row r="16" spans="1:17">
      <c r="A16" t="s">
        <v>49</v>
      </c>
      <c r="B16" t="s">
        <v>50</v>
      </c>
      <c r="C16" t="s">
        <v>35</v>
      </c>
      <c r="D16" t="s">
        <v>36</v>
      </c>
      <c r="E16" t="s">
        <v>37</v>
      </c>
      <c r="F16" t="s">
        <v>38</v>
      </c>
      <c r="G16" t="s">
        <v>39</v>
      </c>
      <c r="H16" t="s">
        <v>110</v>
      </c>
      <c r="I16" t="s">
        <v>13</v>
      </c>
      <c r="J16" t="s">
        <v>19</v>
      </c>
      <c r="K16" t="s">
        <v>40</v>
      </c>
      <c r="L16" t="s">
        <v>12</v>
      </c>
      <c r="M16" s="62">
        <v>254172</v>
      </c>
      <c r="N16" s="62">
        <v>254172</v>
      </c>
    </row>
    <row r="17" spans="1:17">
      <c r="A17" t="s">
        <v>49</v>
      </c>
      <c r="B17" t="s">
        <v>50</v>
      </c>
      <c r="C17" t="s">
        <v>35</v>
      </c>
      <c r="D17" t="s">
        <v>36</v>
      </c>
      <c r="E17" t="s">
        <v>37</v>
      </c>
      <c r="F17" t="s">
        <v>38</v>
      </c>
      <c r="G17" t="s">
        <v>39</v>
      </c>
      <c r="H17" t="s">
        <v>110</v>
      </c>
      <c r="I17" t="s">
        <v>13</v>
      </c>
      <c r="J17" t="s">
        <v>19</v>
      </c>
      <c r="K17" t="s">
        <v>40</v>
      </c>
      <c r="L17" t="s">
        <v>13</v>
      </c>
      <c r="M17" s="62">
        <v>1375710</v>
      </c>
      <c r="N17" s="62">
        <v>1375710</v>
      </c>
    </row>
    <row r="18" spans="1:17">
      <c r="A18" t="s">
        <v>141</v>
      </c>
      <c r="B18" t="s">
        <v>142</v>
      </c>
      <c r="C18" t="s">
        <v>35</v>
      </c>
      <c r="D18" t="s">
        <v>36</v>
      </c>
      <c r="E18" t="s">
        <v>37</v>
      </c>
      <c r="F18" t="s">
        <v>38</v>
      </c>
      <c r="G18" t="s">
        <v>39</v>
      </c>
      <c r="H18" t="s">
        <v>110</v>
      </c>
      <c r="I18" t="s">
        <v>13</v>
      </c>
      <c r="J18" t="s">
        <v>19</v>
      </c>
      <c r="K18" t="s">
        <v>40</v>
      </c>
      <c r="L18" t="s">
        <v>13</v>
      </c>
      <c r="M18" s="62">
        <v>99156</v>
      </c>
      <c r="N18" s="62">
        <v>99156</v>
      </c>
    </row>
    <row r="19" spans="1:17">
      <c r="A19" t="s">
        <v>143</v>
      </c>
      <c r="B19" t="s">
        <v>144</v>
      </c>
      <c r="C19" t="s">
        <v>35</v>
      </c>
      <c r="D19" t="s">
        <v>36</v>
      </c>
      <c r="E19" t="s">
        <v>37</v>
      </c>
      <c r="F19" t="s">
        <v>38</v>
      </c>
      <c r="G19" t="s">
        <v>39</v>
      </c>
      <c r="H19" t="s">
        <v>110</v>
      </c>
      <c r="I19" t="s">
        <v>13</v>
      </c>
      <c r="J19" t="s">
        <v>19</v>
      </c>
      <c r="K19" t="s">
        <v>40</v>
      </c>
      <c r="L19" t="s">
        <v>13</v>
      </c>
      <c r="M19" s="62">
        <v>85663</v>
      </c>
      <c r="N19" s="62">
        <v>85663</v>
      </c>
    </row>
    <row r="20" spans="1:17">
      <c r="A20" t="s">
        <v>116</v>
      </c>
      <c r="B20" t="s">
        <v>117</v>
      </c>
      <c r="C20" t="s">
        <v>35</v>
      </c>
      <c r="D20" t="s">
        <v>36</v>
      </c>
      <c r="E20" t="s">
        <v>37</v>
      </c>
      <c r="F20" t="s">
        <v>38</v>
      </c>
      <c r="G20" t="s">
        <v>39</v>
      </c>
      <c r="H20" t="s">
        <v>110</v>
      </c>
      <c r="I20" t="s">
        <v>13</v>
      </c>
      <c r="J20" t="s">
        <v>19</v>
      </c>
      <c r="K20" t="s">
        <v>40</v>
      </c>
      <c r="L20" t="s">
        <v>13</v>
      </c>
      <c r="M20" s="62">
        <v>473460</v>
      </c>
      <c r="N20" s="62">
        <v>473460</v>
      </c>
    </row>
    <row r="21" spans="1:17">
      <c r="A21" t="s">
        <v>61</v>
      </c>
      <c r="B21" t="s">
        <v>62</v>
      </c>
      <c r="C21" t="s">
        <v>35</v>
      </c>
      <c r="D21" t="s">
        <v>36</v>
      </c>
      <c r="E21" t="s">
        <v>37</v>
      </c>
      <c r="F21" t="s">
        <v>38</v>
      </c>
      <c r="G21" t="s">
        <v>39</v>
      </c>
      <c r="H21" t="s">
        <v>110</v>
      </c>
      <c r="I21" t="s">
        <v>13</v>
      </c>
      <c r="J21" t="s">
        <v>19</v>
      </c>
      <c r="K21" t="s">
        <v>40</v>
      </c>
      <c r="L21" t="s">
        <v>12</v>
      </c>
      <c r="M21" s="62">
        <v>66079</v>
      </c>
      <c r="N21" s="62">
        <v>66079</v>
      </c>
    </row>
    <row r="22" spans="1:17">
      <c r="A22" t="s">
        <v>61</v>
      </c>
      <c r="B22" t="s">
        <v>62</v>
      </c>
      <c r="C22" t="s">
        <v>35</v>
      </c>
      <c r="D22" t="s">
        <v>36</v>
      </c>
      <c r="E22" t="s">
        <v>37</v>
      </c>
      <c r="F22" t="s">
        <v>38</v>
      </c>
      <c r="G22" t="s">
        <v>39</v>
      </c>
      <c r="H22" t="s">
        <v>110</v>
      </c>
      <c r="I22" t="s">
        <v>13</v>
      </c>
      <c r="J22" t="s">
        <v>19</v>
      </c>
      <c r="K22" t="s">
        <v>40</v>
      </c>
      <c r="L22" t="s">
        <v>13</v>
      </c>
      <c r="M22" s="62">
        <v>209695</v>
      </c>
      <c r="N22" s="62">
        <v>209695</v>
      </c>
    </row>
    <row r="23" spans="1:17">
      <c r="A23" t="s">
        <v>145</v>
      </c>
      <c r="B23" t="s">
        <v>115</v>
      </c>
      <c r="C23" t="s">
        <v>35</v>
      </c>
      <c r="D23" t="s">
        <v>36</v>
      </c>
      <c r="E23" t="s">
        <v>37</v>
      </c>
      <c r="F23" t="s">
        <v>38</v>
      </c>
      <c r="G23" t="s">
        <v>39</v>
      </c>
      <c r="H23" t="s">
        <v>110</v>
      </c>
      <c r="I23" t="s">
        <v>55</v>
      </c>
      <c r="J23" t="s">
        <v>19</v>
      </c>
      <c r="K23" t="s">
        <v>40</v>
      </c>
      <c r="L23" t="s">
        <v>12</v>
      </c>
      <c r="M23" s="62">
        <v>37975328</v>
      </c>
      <c r="N23" s="62">
        <v>37975328</v>
      </c>
    </row>
    <row r="24" spans="1:17">
      <c r="A24" t="s">
        <v>145</v>
      </c>
      <c r="B24" t="s">
        <v>115</v>
      </c>
      <c r="C24" t="s">
        <v>35</v>
      </c>
      <c r="D24" t="s">
        <v>36</v>
      </c>
      <c r="E24" t="s">
        <v>37</v>
      </c>
      <c r="F24" t="s">
        <v>38</v>
      </c>
      <c r="G24" t="s">
        <v>39</v>
      </c>
      <c r="H24" t="s">
        <v>110</v>
      </c>
      <c r="I24" t="s">
        <v>55</v>
      </c>
      <c r="J24" t="s">
        <v>19</v>
      </c>
      <c r="K24" t="s">
        <v>40</v>
      </c>
      <c r="L24" t="s">
        <v>13</v>
      </c>
      <c r="M24" s="62">
        <v>7539383</v>
      </c>
      <c r="N24" s="62">
        <v>7539383</v>
      </c>
    </row>
    <row r="25" spans="1:17">
      <c r="A25" t="s">
        <v>65</v>
      </c>
      <c r="B25" t="s">
        <v>66</v>
      </c>
      <c r="C25" t="s">
        <v>35</v>
      </c>
      <c r="D25" t="s">
        <v>36</v>
      </c>
      <c r="E25" t="s">
        <v>37</v>
      </c>
      <c r="F25" t="s">
        <v>38</v>
      </c>
      <c r="G25" t="s">
        <v>39</v>
      </c>
      <c r="H25" t="s">
        <v>110</v>
      </c>
      <c r="I25" t="s">
        <v>55</v>
      </c>
      <c r="J25" t="s">
        <v>19</v>
      </c>
      <c r="K25" t="s">
        <v>40</v>
      </c>
      <c r="L25" t="s">
        <v>12</v>
      </c>
      <c r="M25" s="62">
        <v>81259165</v>
      </c>
      <c r="N25" s="62">
        <v>81259165</v>
      </c>
    </row>
    <row r="26" spans="1:17">
      <c r="A26" t="s">
        <v>65</v>
      </c>
      <c r="B26" t="s">
        <v>66</v>
      </c>
      <c r="C26" t="s">
        <v>35</v>
      </c>
      <c r="D26" t="s">
        <v>36</v>
      </c>
      <c r="E26" t="s">
        <v>37</v>
      </c>
      <c r="F26" t="s">
        <v>38</v>
      </c>
      <c r="G26" t="s">
        <v>56</v>
      </c>
      <c r="H26" t="s">
        <v>120</v>
      </c>
      <c r="I26" t="s">
        <v>55</v>
      </c>
      <c r="J26" t="s">
        <v>19</v>
      </c>
      <c r="K26" t="s">
        <v>40</v>
      </c>
      <c r="L26" t="s">
        <v>12</v>
      </c>
      <c r="M26" s="62">
        <v>9825667</v>
      </c>
      <c r="N26" s="62">
        <v>0</v>
      </c>
      <c r="O26" s="62">
        <v>9825666.5099999998</v>
      </c>
      <c r="P26" s="62">
        <v>9825666.5099999998</v>
      </c>
      <c r="Q26" s="62">
        <v>9825666.5099999998</v>
      </c>
    </row>
    <row r="27" spans="1:17">
      <c r="A27" t="s">
        <v>146</v>
      </c>
      <c r="B27" t="s">
        <v>147</v>
      </c>
      <c r="C27" t="s">
        <v>35</v>
      </c>
      <c r="D27" t="s">
        <v>36</v>
      </c>
      <c r="E27" t="s">
        <v>37</v>
      </c>
      <c r="F27" t="s">
        <v>38</v>
      </c>
      <c r="G27" t="s">
        <v>39</v>
      </c>
      <c r="H27" t="s">
        <v>110</v>
      </c>
      <c r="I27" t="s">
        <v>55</v>
      </c>
      <c r="J27" t="s">
        <v>19</v>
      </c>
      <c r="K27" t="s">
        <v>40</v>
      </c>
      <c r="L27" t="s">
        <v>12</v>
      </c>
      <c r="M27" s="62">
        <v>2264051660</v>
      </c>
      <c r="N27" s="62">
        <v>2264051660</v>
      </c>
    </row>
    <row r="28" spans="1:17">
      <c r="A28" t="s">
        <v>146</v>
      </c>
      <c r="B28" t="s">
        <v>147</v>
      </c>
      <c r="C28" t="s">
        <v>35</v>
      </c>
      <c r="D28" t="s">
        <v>36</v>
      </c>
      <c r="E28" t="s">
        <v>37</v>
      </c>
      <c r="F28" t="s">
        <v>38</v>
      </c>
      <c r="G28" t="s">
        <v>56</v>
      </c>
      <c r="H28" t="s">
        <v>120</v>
      </c>
      <c r="I28" t="s">
        <v>55</v>
      </c>
      <c r="J28" t="s">
        <v>19</v>
      </c>
      <c r="K28" t="s">
        <v>40</v>
      </c>
      <c r="L28" t="s">
        <v>12</v>
      </c>
      <c r="M28" s="62">
        <v>83382476</v>
      </c>
      <c r="N28" s="62">
        <v>0</v>
      </c>
      <c r="O28" s="62">
        <v>83378567.079999998</v>
      </c>
      <c r="P28" s="62">
        <v>83378567.079999998</v>
      </c>
      <c r="Q28" s="62">
        <v>83378567.079999998</v>
      </c>
    </row>
    <row r="29" spans="1:17">
      <c r="A29" t="s">
        <v>67</v>
      </c>
      <c r="B29" t="s">
        <v>68</v>
      </c>
      <c r="C29" t="s">
        <v>35</v>
      </c>
      <c r="D29" t="s">
        <v>36</v>
      </c>
      <c r="E29" t="s">
        <v>37</v>
      </c>
      <c r="F29" t="s">
        <v>38</v>
      </c>
      <c r="G29" t="s">
        <v>39</v>
      </c>
      <c r="H29" t="s">
        <v>110</v>
      </c>
      <c r="I29" t="s">
        <v>13</v>
      </c>
      <c r="J29" t="s">
        <v>19</v>
      </c>
      <c r="K29" t="s">
        <v>40</v>
      </c>
      <c r="L29" t="s">
        <v>14</v>
      </c>
      <c r="M29" s="62">
        <v>23168353</v>
      </c>
      <c r="N29" s="62">
        <v>23168353</v>
      </c>
    </row>
    <row r="30" spans="1:17">
      <c r="A30" t="s">
        <v>67</v>
      </c>
      <c r="B30" t="s">
        <v>68</v>
      </c>
      <c r="C30" t="s">
        <v>35</v>
      </c>
      <c r="D30" t="s">
        <v>36</v>
      </c>
      <c r="E30" t="s">
        <v>37</v>
      </c>
      <c r="F30" t="s">
        <v>38</v>
      </c>
      <c r="G30" t="s">
        <v>39</v>
      </c>
      <c r="H30" t="s">
        <v>110</v>
      </c>
      <c r="I30" t="s">
        <v>13</v>
      </c>
      <c r="J30" t="s">
        <v>19</v>
      </c>
      <c r="K30" t="s">
        <v>40</v>
      </c>
      <c r="L30" t="s">
        <v>13</v>
      </c>
      <c r="M30" s="62">
        <v>69701402</v>
      </c>
      <c r="N30" s="62">
        <v>69701402</v>
      </c>
    </row>
    <row r="31" spans="1:17">
      <c r="A31" t="s">
        <v>67</v>
      </c>
      <c r="B31" t="s">
        <v>68</v>
      </c>
      <c r="C31" t="s">
        <v>35</v>
      </c>
      <c r="D31" t="s">
        <v>36</v>
      </c>
      <c r="E31" t="s">
        <v>37</v>
      </c>
      <c r="F31" t="s">
        <v>38</v>
      </c>
      <c r="G31" t="s">
        <v>39</v>
      </c>
      <c r="H31" t="s">
        <v>110</v>
      </c>
      <c r="I31" t="s">
        <v>13</v>
      </c>
      <c r="J31" t="s">
        <v>148</v>
      </c>
      <c r="K31" t="s">
        <v>149</v>
      </c>
      <c r="L31" t="s">
        <v>12</v>
      </c>
      <c r="M31" s="62">
        <v>899763337</v>
      </c>
      <c r="N31" s="62">
        <v>899763337</v>
      </c>
    </row>
    <row r="32" spans="1:17">
      <c r="A32" t="s">
        <v>67</v>
      </c>
      <c r="B32" t="s">
        <v>68</v>
      </c>
      <c r="C32" t="s">
        <v>35</v>
      </c>
      <c r="D32" t="s">
        <v>36</v>
      </c>
      <c r="E32" t="s">
        <v>37</v>
      </c>
      <c r="F32" t="s">
        <v>38</v>
      </c>
      <c r="G32" t="s">
        <v>41</v>
      </c>
      <c r="H32" t="s">
        <v>42</v>
      </c>
      <c r="I32" t="s">
        <v>13</v>
      </c>
      <c r="J32" t="s">
        <v>19</v>
      </c>
      <c r="K32" t="s">
        <v>40</v>
      </c>
      <c r="L32" t="s">
        <v>13</v>
      </c>
      <c r="M32" s="62">
        <v>397957</v>
      </c>
      <c r="N32" s="62">
        <v>0</v>
      </c>
      <c r="O32" s="62">
        <v>397956.46</v>
      </c>
      <c r="P32" s="62">
        <v>397956.46</v>
      </c>
      <c r="Q32" s="62">
        <v>397956.46</v>
      </c>
    </row>
    <row r="33" spans="1:17">
      <c r="A33" t="s">
        <v>67</v>
      </c>
      <c r="B33" t="s">
        <v>68</v>
      </c>
      <c r="C33" t="s">
        <v>35</v>
      </c>
      <c r="D33" t="s">
        <v>36</v>
      </c>
      <c r="E33" t="s">
        <v>37</v>
      </c>
      <c r="F33" t="s">
        <v>38</v>
      </c>
      <c r="G33" t="s">
        <v>56</v>
      </c>
      <c r="H33" t="s">
        <v>120</v>
      </c>
      <c r="I33" t="s">
        <v>13</v>
      </c>
      <c r="J33" t="s">
        <v>19</v>
      </c>
      <c r="K33" t="s">
        <v>40</v>
      </c>
      <c r="L33" t="s">
        <v>12</v>
      </c>
      <c r="M33" s="62">
        <v>17326086</v>
      </c>
      <c r="N33" s="62">
        <v>0</v>
      </c>
      <c r="O33" s="62">
        <v>17307844.420000002</v>
      </c>
      <c r="P33" s="62">
        <v>17307844.420000002</v>
      </c>
      <c r="Q33" s="62">
        <v>17307844.420000002</v>
      </c>
    </row>
    <row r="34" spans="1:17">
      <c r="A34" t="s">
        <v>67</v>
      </c>
      <c r="B34" t="s">
        <v>68</v>
      </c>
      <c r="C34" t="s">
        <v>35</v>
      </c>
      <c r="D34" t="s">
        <v>36</v>
      </c>
      <c r="E34" t="s">
        <v>37</v>
      </c>
      <c r="F34" t="s">
        <v>38</v>
      </c>
      <c r="G34" t="s">
        <v>56</v>
      </c>
      <c r="H34" t="s">
        <v>120</v>
      </c>
      <c r="I34" t="s">
        <v>13</v>
      </c>
      <c r="J34" t="s">
        <v>19</v>
      </c>
      <c r="K34" t="s">
        <v>40</v>
      </c>
      <c r="L34" t="s">
        <v>13</v>
      </c>
      <c r="M34" s="62">
        <v>1502645</v>
      </c>
      <c r="N34" s="62">
        <v>0</v>
      </c>
      <c r="O34" s="62">
        <v>1495867.31</v>
      </c>
      <c r="P34" s="62">
        <v>1495867.31</v>
      </c>
      <c r="Q34" s="62">
        <v>1495867.31</v>
      </c>
    </row>
    <row r="36" spans="1:17">
      <c r="M36" s="63">
        <f>SUM(M9:M35)</f>
        <v>3596125880</v>
      </c>
      <c r="N36" s="63">
        <f>SUM(N9:N35)</f>
        <v>3483691049</v>
      </c>
      <c r="O36" s="63">
        <f>SUM(O9:O35)</f>
        <v>112405901.78</v>
      </c>
      <c r="P36" s="63">
        <f>SUM(P9:P35)</f>
        <v>112405901.78</v>
      </c>
      <c r="Q36" s="63">
        <f>SUM(Q9:Q35)</f>
        <v>112405901.78</v>
      </c>
    </row>
  </sheetData>
  <mergeCells count="1">
    <mergeCell ref="A4:Q4"/>
  </mergeCells>
  <phoneticPr fontId="0" type="noConversion"/>
  <pageMargins left="0.78740157499999996" right="0.78740157499999996" top="0.984251969" bottom="0.984251969" header="0.49212598499999999" footer="0.49212598499999999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4"/>
  <dimension ref="A1:Q35"/>
  <sheetViews>
    <sheetView zoomScaleNormal="100" workbookViewId="0">
      <selection activeCell="U58" sqref="U58"/>
    </sheetView>
  </sheetViews>
  <sheetFormatPr defaultRowHeight="12.75"/>
  <cols>
    <col min="13" max="17" width="16.140625" customWidth="1"/>
  </cols>
  <sheetData>
    <row r="1" spans="1:17">
      <c r="A1" t="s">
        <v>126</v>
      </c>
    </row>
    <row r="3" spans="1:17" ht="10.5" customHeight="1">
      <c r="A3" t="s">
        <v>109</v>
      </c>
    </row>
    <row r="4" spans="1:17" ht="10.5" customHeight="1">
      <c r="A4" s="91" t="s">
        <v>154</v>
      </c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</row>
    <row r="6" spans="1:17">
      <c r="A6" t="s">
        <v>21</v>
      </c>
      <c r="C6" t="s">
        <v>22</v>
      </c>
      <c r="D6" t="s">
        <v>23</v>
      </c>
      <c r="E6" t="s">
        <v>24</v>
      </c>
      <c r="G6" t="s">
        <v>25</v>
      </c>
      <c r="I6" t="s">
        <v>26</v>
      </c>
      <c r="J6" t="s">
        <v>27</v>
      </c>
      <c r="K6" t="s">
        <v>28</v>
      </c>
      <c r="L6" t="s">
        <v>29</v>
      </c>
      <c r="M6" t="s">
        <v>150</v>
      </c>
      <c r="N6" t="s">
        <v>151</v>
      </c>
      <c r="O6" t="s">
        <v>128</v>
      </c>
      <c r="P6" t="s">
        <v>129</v>
      </c>
      <c r="Q6" t="s">
        <v>130</v>
      </c>
    </row>
    <row r="7" spans="1:17">
      <c r="M7" t="s">
        <v>152</v>
      </c>
      <c r="N7" t="s">
        <v>153</v>
      </c>
      <c r="O7" t="s">
        <v>131</v>
      </c>
      <c r="P7" t="s">
        <v>132</v>
      </c>
      <c r="Q7" t="s">
        <v>133</v>
      </c>
    </row>
    <row r="8" spans="1:17">
      <c r="L8" t="s">
        <v>32</v>
      </c>
      <c r="M8" t="s">
        <v>134</v>
      </c>
      <c r="N8" t="s">
        <v>134</v>
      </c>
      <c r="O8" t="s">
        <v>134</v>
      </c>
      <c r="P8" t="s">
        <v>134</v>
      </c>
      <c r="Q8" t="s">
        <v>134</v>
      </c>
    </row>
    <row r="9" spans="1:17">
      <c r="A9" t="s">
        <v>139</v>
      </c>
      <c r="B9" t="s">
        <v>140</v>
      </c>
      <c r="C9" t="s">
        <v>35</v>
      </c>
      <c r="D9" t="s">
        <v>36</v>
      </c>
      <c r="E9" t="s">
        <v>37</v>
      </c>
      <c r="F9" t="s">
        <v>38</v>
      </c>
      <c r="G9" t="s">
        <v>39</v>
      </c>
      <c r="H9" t="s">
        <v>110</v>
      </c>
      <c r="I9" t="s">
        <v>13</v>
      </c>
      <c r="J9" t="s">
        <v>19</v>
      </c>
      <c r="K9" t="s">
        <v>40</v>
      </c>
      <c r="L9" t="s">
        <v>14</v>
      </c>
      <c r="M9" s="62">
        <v>80877171</v>
      </c>
      <c r="N9" s="62">
        <v>80877171</v>
      </c>
    </row>
    <row r="10" spans="1:17">
      <c r="A10" t="s">
        <v>139</v>
      </c>
      <c r="B10" t="s">
        <v>140</v>
      </c>
      <c r="C10" t="s">
        <v>35</v>
      </c>
      <c r="D10" t="s">
        <v>36</v>
      </c>
      <c r="E10" t="s">
        <v>37</v>
      </c>
      <c r="F10" t="s">
        <v>38</v>
      </c>
      <c r="G10" t="s">
        <v>39</v>
      </c>
      <c r="H10" t="s">
        <v>110</v>
      </c>
      <c r="I10" t="s">
        <v>13</v>
      </c>
      <c r="J10" t="s">
        <v>19</v>
      </c>
      <c r="K10" t="s">
        <v>40</v>
      </c>
      <c r="L10" t="s">
        <v>12</v>
      </c>
      <c r="M10" s="62">
        <v>1301585</v>
      </c>
      <c r="N10" s="62">
        <v>1301585</v>
      </c>
    </row>
    <row r="11" spans="1:17">
      <c r="A11" t="s">
        <v>33</v>
      </c>
      <c r="B11" t="s">
        <v>34</v>
      </c>
      <c r="C11" t="s">
        <v>35</v>
      </c>
      <c r="D11" t="s">
        <v>36</v>
      </c>
      <c r="E11" t="s">
        <v>37</v>
      </c>
      <c r="F11" t="s">
        <v>38</v>
      </c>
      <c r="G11" t="s">
        <v>39</v>
      </c>
      <c r="H11" t="s">
        <v>110</v>
      </c>
      <c r="I11" t="s">
        <v>13</v>
      </c>
      <c r="J11" t="s">
        <v>19</v>
      </c>
      <c r="K11" t="s">
        <v>40</v>
      </c>
      <c r="L11" t="s">
        <v>13</v>
      </c>
      <c r="M11" s="62">
        <v>1491350</v>
      </c>
      <c r="N11" s="62">
        <v>1491350</v>
      </c>
    </row>
    <row r="12" spans="1:17">
      <c r="A12" t="s">
        <v>43</v>
      </c>
      <c r="B12" t="s">
        <v>44</v>
      </c>
      <c r="C12" t="s">
        <v>35</v>
      </c>
      <c r="D12" t="s">
        <v>36</v>
      </c>
      <c r="E12" t="s">
        <v>37</v>
      </c>
      <c r="F12" t="s">
        <v>38</v>
      </c>
      <c r="G12" t="s">
        <v>39</v>
      </c>
      <c r="H12" t="s">
        <v>110</v>
      </c>
      <c r="I12" t="s">
        <v>13</v>
      </c>
      <c r="J12" t="s">
        <v>19</v>
      </c>
      <c r="K12" t="s">
        <v>40</v>
      </c>
      <c r="L12" t="s">
        <v>12</v>
      </c>
      <c r="M12" s="62">
        <v>10427703</v>
      </c>
      <c r="N12" s="62">
        <v>10427703</v>
      </c>
    </row>
    <row r="13" spans="1:17">
      <c r="A13" t="s">
        <v>45</v>
      </c>
      <c r="B13" t="s">
        <v>46</v>
      </c>
      <c r="C13" t="s">
        <v>35</v>
      </c>
      <c r="D13" t="s">
        <v>36</v>
      </c>
      <c r="E13" t="s">
        <v>37</v>
      </c>
      <c r="F13" t="s">
        <v>38</v>
      </c>
      <c r="G13" t="s">
        <v>39</v>
      </c>
      <c r="H13" t="s">
        <v>110</v>
      </c>
      <c r="I13" t="s">
        <v>13</v>
      </c>
      <c r="J13" t="s">
        <v>19</v>
      </c>
      <c r="K13" t="s">
        <v>40</v>
      </c>
      <c r="L13" t="s">
        <v>12</v>
      </c>
      <c r="M13" s="62">
        <v>65479</v>
      </c>
      <c r="N13" s="62">
        <v>65479</v>
      </c>
    </row>
    <row r="14" spans="1:17">
      <c r="A14" t="s">
        <v>45</v>
      </c>
      <c r="B14" t="s">
        <v>46</v>
      </c>
      <c r="C14" t="s">
        <v>35</v>
      </c>
      <c r="D14" t="s">
        <v>36</v>
      </c>
      <c r="E14" t="s">
        <v>37</v>
      </c>
      <c r="F14" t="s">
        <v>38</v>
      </c>
      <c r="G14" t="s">
        <v>39</v>
      </c>
      <c r="H14" t="s">
        <v>110</v>
      </c>
      <c r="I14" t="s">
        <v>13</v>
      </c>
      <c r="J14" t="s">
        <v>19</v>
      </c>
      <c r="K14" t="s">
        <v>40</v>
      </c>
      <c r="L14" t="s">
        <v>13</v>
      </c>
      <c r="M14" s="62">
        <v>3274347</v>
      </c>
      <c r="N14" s="62">
        <v>3274347</v>
      </c>
    </row>
    <row r="15" spans="1:17">
      <c r="A15" t="s">
        <v>47</v>
      </c>
      <c r="B15" t="s">
        <v>48</v>
      </c>
      <c r="C15" t="s">
        <v>35</v>
      </c>
      <c r="D15" t="s">
        <v>36</v>
      </c>
      <c r="E15" t="s">
        <v>37</v>
      </c>
      <c r="F15" t="s">
        <v>38</v>
      </c>
      <c r="G15" t="s">
        <v>39</v>
      </c>
      <c r="H15" t="s">
        <v>110</v>
      </c>
      <c r="I15" t="s">
        <v>13</v>
      </c>
      <c r="J15" t="s">
        <v>19</v>
      </c>
      <c r="K15" t="s">
        <v>40</v>
      </c>
      <c r="L15" t="s">
        <v>13</v>
      </c>
      <c r="M15" s="62">
        <v>230851</v>
      </c>
      <c r="N15" s="62">
        <v>230851</v>
      </c>
    </row>
    <row r="16" spans="1:17">
      <c r="A16" t="s">
        <v>49</v>
      </c>
      <c r="B16" t="s">
        <v>50</v>
      </c>
      <c r="C16" t="s">
        <v>35</v>
      </c>
      <c r="D16" t="s">
        <v>36</v>
      </c>
      <c r="E16" t="s">
        <v>37</v>
      </c>
      <c r="F16" t="s">
        <v>38</v>
      </c>
      <c r="G16" t="s">
        <v>39</v>
      </c>
      <c r="H16" t="s">
        <v>110</v>
      </c>
      <c r="I16" t="s">
        <v>13</v>
      </c>
      <c r="J16" t="s">
        <v>19</v>
      </c>
      <c r="K16" t="s">
        <v>40</v>
      </c>
      <c r="L16" t="s">
        <v>12</v>
      </c>
      <c r="M16" s="62">
        <v>254172</v>
      </c>
      <c r="N16" s="62">
        <v>254172</v>
      </c>
    </row>
    <row r="17" spans="1:17">
      <c r="A17" t="s">
        <v>49</v>
      </c>
      <c r="B17" t="s">
        <v>50</v>
      </c>
      <c r="C17" t="s">
        <v>35</v>
      </c>
      <c r="D17" t="s">
        <v>36</v>
      </c>
      <c r="E17" t="s">
        <v>37</v>
      </c>
      <c r="F17" t="s">
        <v>38</v>
      </c>
      <c r="G17" t="s">
        <v>39</v>
      </c>
      <c r="H17" t="s">
        <v>110</v>
      </c>
      <c r="I17" t="s">
        <v>13</v>
      </c>
      <c r="J17" t="s">
        <v>19</v>
      </c>
      <c r="K17" t="s">
        <v>40</v>
      </c>
      <c r="L17" t="s">
        <v>13</v>
      </c>
      <c r="M17" s="62">
        <v>1375710</v>
      </c>
      <c r="N17" s="62">
        <v>1375710</v>
      </c>
    </row>
    <row r="18" spans="1:17">
      <c r="A18" t="s">
        <v>141</v>
      </c>
      <c r="B18" t="s">
        <v>142</v>
      </c>
      <c r="C18" t="s">
        <v>35</v>
      </c>
      <c r="D18" t="s">
        <v>36</v>
      </c>
      <c r="E18" t="s">
        <v>37</v>
      </c>
      <c r="F18" t="s">
        <v>38</v>
      </c>
      <c r="G18" t="s">
        <v>39</v>
      </c>
      <c r="H18" t="s">
        <v>110</v>
      </c>
      <c r="I18" t="s">
        <v>13</v>
      </c>
      <c r="J18" t="s">
        <v>19</v>
      </c>
      <c r="K18" t="s">
        <v>40</v>
      </c>
      <c r="L18" t="s">
        <v>13</v>
      </c>
      <c r="M18" s="62">
        <v>99156</v>
      </c>
      <c r="N18" s="62">
        <v>99156</v>
      </c>
    </row>
    <row r="19" spans="1:17">
      <c r="A19" t="s">
        <v>143</v>
      </c>
      <c r="B19" t="s">
        <v>144</v>
      </c>
      <c r="C19" t="s">
        <v>35</v>
      </c>
      <c r="D19" t="s">
        <v>36</v>
      </c>
      <c r="E19" t="s">
        <v>37</v>
      </c>
      <c r="F19" t="s">
        <v>38</v>
      </c>
      <c r="G19" t="s">
        <v>39</v>
      </c>
      <c r="H19" t="s">
        <v>110</v>
      </c>
      <c r="I19" t="s">
        <v>13</v>
      </c>
      <c r="J19" t="s">
        <v>19</v>
      </c>
      <c r="K19" t="s">
        <v>40</v>
      </c>
      <c r="L19" t="s">
        <v>13</v>
      </c>
      <c r="M19" s="62">
        <v>85663</v>
      </c>
      <c r="N19" s="62">
        <v>85663</v>
      </c>
    </row>
    <row r="20" spans="1:17">
      <c r="A20" t="s">
        <v>116</v>
      </c>
      <c r="B20" t="s">
        <v>117</v>
      </c>
      <c r="C20" t="s">
        <v>35</v>
      </c>
      <c r="D20" t="s">
        <v>36</v>
      </c>
      <c r="E20" t="s">
        <v>37</v>
      </c>
      <c r="F20" t="s">
        <v>38</v>
      </c>
      <c r="G20" t="s">
        <v>39</v>
      </c>
      <c r="H20" t="s">
        <v>110</v>
      </c>
      <c r="I20" t="s">
        <v>13</v>
      </c>
      <c r="J20" t="s">
        <v>19</v>
      </c>
      <c r="K20" t="s">
        <v>40</v>
      </c>
      <c r="L20" t="s">
        <v>13</v>
      </c>
      <c r="M20" s="62">
        <v>473460</v>
      </c>
      <c r="N20" s="62">
        <v>473460</v>
      </c>
    </row>
    <row r="21" spans="1:17">
      <c r="A21" t="s">
        <v>61</v>
      </c>
      <c r="B21" t="s">
        <v>62</v>
      </c>
      <c r="C21" t="s">
        <v>35</v>
      </c>
      <c r="D21" t="s">
        <v>36</v>
      </c>
      <c r="E21" t="s">
        <v>37</v>
      </c>
      <c r="F21" t="s">
        <v>38</v>
      </c>
      <c r="G21" t="s">
        <v>39</v>
      </c>
      <c r="H21" t="s">
        <v>110</v>
      </c>
      <c r="I21" t="s">
        <v>13</v>
      </c>
      <c r="J21" t="s">
        <v>19</v>
      </c>
      <c r="K21" t="s">
        <v>40</v>
      </c>
      <c r="L21" t="s">
        <v>12</v>
      </c>
      <c r="M21" s="62">
        <v>66079</v>
      </c>
      <c r="N21" s="62">
        <v>66079</v>
      </c>
    </row>
    <row r="22" spans="1:17">
      <c r="A22" t="s">
        <v>61</v>
      </c>
      <c r="B22" t="s">
        <v>62</v>
      </c>
      <c r="C22" t="s">
        <v>35</v>
      </c>
      <c r="D22" t="s">
        <v>36</v>
      </c>
      <c r="E22" t="s">
        <v>37</v>
      </c>
      <c r="F22" t="s">
        <v>38</v>
      </c>
      <c r="G22" t="s">
        <v>39</v>
      </c>
      <c r="H22" t="s">
        <v>110</v>
      </c>
      <c r="I22" t="s">
        <v>13</v>
      </c>
      <c r="J22" t="s">
        <v>19</v>
      </c>
      <c r="K22" t="s">
        <v>40</v>
      </c>
      <c r="L22" t="s">
        <v>13</v>
      </c>
      <c r="M22" s="62">
        <v>209695</v>
      </c>
      <c r="N22" s="62">
        <v>209695</v>
      </c>
    </row>
    <row r="23" spans="1:17">
      <c r="A23" t="s">
        <v>145</v>
      </c>
      <c r="B23" t="s">
        <v>115</v>
      </c>
      <c r="C23" t="s">
        <v>35</v>
      </c>
      <c r="D23" t="s">
        <v>36</v>
      </c>
      <c r="E23" t="s">
        <v>37</v>
      </c>
      <c r="F23" t="s">
        <v>38</v>
      </c>
      <c r="G23" t="s">
        <v>39</v>
      </c>
      <c r="H23" t="s">
        <v>110</v>
      </c>
      <c r="I23" t="s">
        <v>55</v>
      </c>
      <c r="J23" t="s">
        <v>19</v>
      </c>
      <c r="K23" t="s">
        <v>40</v>
      </c>
      <c r="L23" t="s">
        <v>12</v>
      </c>
      <c r="M23" s="62">
        <v>37975328</v>
      </c>
      <c r="N23" s="62">
        <v>37975328</v>
      </c>
    </row>
    <row r="24" spans="1:17">
      <c r="A24" t="s">
        <v>145</v>
      </c>
      <c r="B24" t="s">
        <v>115</v>
      </c>
      <c r="C24" t="s">
        <v>35</v>
      </c>
      <c r="D24" t="s">
        <v>36</v>
      </c>
      <c r="E24" t="s">
        <v>37</v>
      </c>
      <c r="F24" t="s">
        <v>38</v>
      </c>
      <c r="G24" t="s">
        <v>39</v>
      </c>
      <c r="H24" t="s">
        <v>110</v>
      </c>
      <c r="I24" t="s">
        <v>55</v>
      </c>
      <c r="J24" t="s">
        <v>19</v>
      </c>
      <c r="K24" t="s">
        <v>40</v>
      </c>
      <c r="L24" t="s">
        <v>13</v>
      </c>
      <c r="M24" s="62">
        <v>7539383</v>
      </c>
      <c r="N24" s="62">
        <v>7539383</v>
      </c>
    </row>
    <row r="25" spans="1:17">
      <c r="A25" t="s">
        <v>65</v>
      </c>
      <c r="B25" t="s">
        <v>66</v>
      </c>
      <c r="C25" t="s">
        <v>35</v>
      </c>
      <c r="D25" t="s">
        <v>36</v>
      </c>
      <c r="E25" t="s">
        <v>37</v>
      </c>
      <c r="F25" t="s">
        <v>38</v>
      </c>
      <c r="G25" t="s">
        <v>39</v>
      </c>
      <c r="H25" t="s">
        <v>110</v>
      </c>
      <c r="I25" t="s">
        <v>55</v>
      </c>
      <c r="J25" t="s">
        <v>19</v>
      </c>
      <c r="K25" t="s">
        <v>40</v>
      </c>
      <c r="L25" t="s">
        <v>12</v>
      </c>
      <c r="M25" s="62">
        <v>81259165</v>
      </c>
      <c r="N25" s="62">
        <v>81259165</v>
      </c>
    </row>
    <row r="26" spans="1:17">
      <c r="A26" t="s">
        <v>65</v>
      </c>
      <c r="B26" t="s">
        <v>66</v>
      </c>
      <c r="C26" t="s">
        <v>35</v>
      </c>
      <c r="D26" t="s">
        <v>36</v>
      </c>
      <c r="E26" t="s">
        <v>37</v>
      </c>
      <c r="F26" t="s">
        <v>38</v>
      </c>
      <c r="G26" t="s">
        <v>56</v>
      </c>
      <c r="H26" t="s">
        <v>120</v>
      </c>
      <c r="I26" t="s">
        <v>55</v>
      </c>
      <c r="J26" t="s">
        <v>19</v>
      </c>
      <c r="K26" t="s">
        <v>40</v>
      </c>
      <c r="L26" t="s">
        <v>12</v>
      </c>
      <c r="M26" s="62">
        <v>18851688</v>
      </c>
      <c r="N26" s="62">
        <v>0</v>
      </c>
      <c r="O26" s="62">
        <v>18848467.66</v>
      </c>
      <c r="P26" s="62">
        <v>18848467.66</v>
      </c>
      <c r="Q26" s="62">
        <v>18848467.66</v>
      </c>
    </row>
    <row r="27" spans="1:17">
      <c r="A27" t="s">
        <v>146</v>
      </c>
      <c r="B27" t="s">
        <v>147</v>
      </c>
      <c r="C27" t="s">
        <v>35</v>
      </c>
      <c r="D27" t="s">
        <v>36</v>
      </c>
      <c r="E27" t="s">
        <v>37</v>
      </c>
      <c r="F27" t="s">
        <v>38</v>
      </c>
      <c r="G27" t="s">
        <v>39</v>
      </c>
      <c r="H27" t="s">
        <v>110</v>
      </c>
      <c r="I27" t="s">
        <v>55</v>
      </c>
      <c r="J27" t="s">
        <v>19</v>
      </c>
      <c r="K27" t="s">
        <v>40</v>
      </c>
      <c r="L27" t="s">
        <v>12</v>
      </c>
      <c r="M27" s="62">
        <v>2264051660</v>
      </c>
      <c r="N27" s="62">
        <v>2264051660</v>
      </c>
    </row>
    <row r="28" spans="1:17">
      <c r="A28" t="s">
        <v>146</v>
      </c>
      <c r="B28" t="s">
        <v>147</v>
      </c>
      <c r="C28" t="s">
        <v>35</v>
      </c>
      <c r="D28" t="s">
        <v>36</v>
      </c>
      <c r="E28" t="s">
        <v>37</v>
      </c>
      <c r="F28" t="s">
        <v>38</v>
      </c>
      <c r="G28" t="s">
        <v>56</v>
      </c>
      <c r="H28" t="s">
        <v>120</v>
      </c>
      <c r="I28" t="s">
        <v>55</v>
      </c>
      <c r="J28" t="s">
        <v>19</v>
      </c>
      <c r="K28" t="s">
        <v>40</v>
      </c>
      <c r="L28" t="s">
        <v>12</v>
      </c>
      <c r="M28" s="62">
        <v>147348868</v>
      </c>
      <c r="N28" s="62">
        <v>0</v>
      </c>
      <c r="O28" s="62">
        <v>147293969.25</v>
      </c>
      <c r="P28" s="62">
        <v>147293969.25</v>
      </c>
      <c r="Q28" s="62">
        <v>147293969.25</v>
      </c>
    </row>
    <row r="29" spans="1:17">
      <c r="A29" t="s">
        <v>67</v>
      </c>
      <c r="B29" t="s">
        <v>68</v>
      </c>
      <c r="C29" t="s">
        <v>35</v>
      </c>
      <c r="D29" t="s">
        <v>36</v>
      </c>
      <c r="E29" t="s">
        <v>37</v>
      </c>
      <c r="F29" t="s">
        <v>38</v>
      </c>
      <c r="G29" t="s">
        <v>39</v>
      </c>
      <c r="H29" t="s">
        <v>110</v>
      </c>
      <c r="I29" t="s">
        <v>13</v>
      </c>
      <c r="J29" t="s">
        <v>19</v>
      </c>
      <c r="K29" t="s">
        <v>40</v>
      </c>
      <c r="L29" t="s">
        <v>14</v>
      </c>
      <c r="M29" s="62">
        <v>23168353</v>
      </c>
      <c r="N29" s="62">
        <v>23168353</v>
      </c>
    </row>
    <row r="30" spans="1:17">
      <c r="A30" t="s">
        <v>67</v>
      </c>
      <c r="B30" t="s">
        <v>68</v>
      </c>
      <c r="C30" t="s">
        <v>35</v>
      </c>
      <c r="D30" t="s">
        <v>36</v>
      </c>
      <c r="E30" t="s">
        <v>37</v>
      </c>
      <c r="F30" t="s">
        <v>38</v>
      </c>
      <c r="G30" t="s">
        <v>39</v>
      </c>
      <c r="H30" t="s">
        <v>110</v>
      </c>
      <c r="I30" t="s">
        <v>13</v>
      </c>
      <c r="J30" t="s">
        <v>19</v>
      </c>
      <c r="K30" t="s">
        <v>40</v>
      </c>
      <c r="L30" t="s">
        <v>13</v>
      </c>
      <c r="M30" s="62">
        <v>69701402</v>
      </c>
      <c r="N30" s="62">
        <v>69701402</v>
      </c>
    </row>
    <row r="31" spans="1:17">
      <c r="A31" t="s">
        <v>67</v>
      </c>
      <c r="B31" t="s">
        <v>68</v>
      </c>
      <c r="C31" t="s">
        <v>35</v>
      </c>
      <c r="D31" t="s">
        <v>36</v>
      </c>
      <c r="E31" t="s">
        <v>37</v>
      </c>
      <c r="F31" t="s">
        <v>38</v>
      </c>
      <c r="G31" t="s">
        <v>39</v>
      </c>
      <c r="H31" t="s">
        <v>110</v>
      </c>
      <c r="I31" t="s">
        <v>13</v>
      </c>
      <c r="J31" t="s">
        <v>148</v>
      </c>
      <c r="K31" t="s">
        <v>149</v>
      </c>
      <c r="L31" t="s">
        <v>12</v>
      </c>
      <c r="M31" s="62">
        <v>899763337</v>
      </c>
      <c r="N31" s="62">
        <v>899763337</v>
      </c>
    </row>
    <row r="32" spans="1:17">
      <c r="A32" t="s">
        <v>67</v>
      </c>
      <c r="B32" t="s">
        <v>68</v>
      </c>
      <c r="C32" t="s">
        <v>35</v>
      </c>
      <c r="D32" t="s">
        <v>36</v>
      </c>
      <c r="E32" t="s">
        <v>37</v>
      </c>
      <c r="F32" t="s">
        <v>38</v>
      </c>
      <c r="G32" t="s">
        <v>41</v>
      </c>
      <c r="H32" t="s">
        <v>42</v>
      </c>
      <c r="I32" t="s">
        <v>13</v>
      </c>
      <c r="J32" t="s">
        <v>19</v>
      </c>
      <c r="K32" t="s">
        <v>40</v>
      </c>
      <c r="L32" t="s">
        <v>13</v>
      </c>
      <c r="M32" s="62">
        <v>597250</v>
      </c>
      <c r="N32" s="62">
        <v>0</v>
      </c>
      <c r="O32" s="62">
        <v>597248.9</v>
      </c>
      <c r="P32" s="62">
        <v>597248.9</v>
      </c>
      <c r="Q32" s="62">
        <v>597248.9</v>
      </c>
    </row>
    <row r="33" spans="1:17">
      <c r="A33" t="s">
        <v>67</v>
      </c>
      <c r="B33" t="s">
        <v>68</v>
      </c>
      <c r="C33" t="s">
        <v>35</v>
      </c>
      <c r="D33" t="s">
        <v>36</v>
      </c>
      <c r="E33" t="s">
        <v>37</v>
      </c>
      <c r="F33" t="s">
        <v>38</v>
      </c>
      <c r="G33" t="s">
        <v>56</v>
      </c>
      <c r="H33" t="s">
        <v>120</v>
      </c>
      <c r="I33" t="s">
        <v>13</v>
      </c>
      <c r="J33" t="s">
        <v>19</v>
      </c>
      <c r="K33" t="s">
        <v>40</v>
      </c>
      <c r="L33" t="s">
        <v>12</v>
      </c>
      <c r="M33" s="62">
        <v>30649056</v>
      </c>
      <c r="N33" s="62">
        <v>0</v>
      </c>
      <c r="O33" s="62">
        <v>30619611.879999999</v>
      </c>
      <c r="P33" s="62">
        <v>30619611.879999999</v>
      </c>
      <c r="Q33" s="62">
        <v>30619611.879999999</v>
      </c>
    </row>
    <row r="34" spans="1:17">
      <c r="A34" t="s">
        <v>67</v>
      </c>
      <c r="B34" t="s">
        <v>68</v>
      </c>
      <c r="C34" t="s">
        <v>35</v>
      </c>
      <c r="D34" t="s">
        <v>36</v>
      </c>
      <c r="E34" t="s">
        <v>37</v>
      </c>
      <c r="F34" t="s">
        <v>38</v>
      </c>
      <c r="G34" t="s">
        <v>56</v>
      </c>
      <c r="H34" t="s">
        <v>120</v>
      </c>
      <c r="I34" t="s">
        <v>13</v>
      </c>
      <c r="J34" t="s">
        <v>19</v>
      </c>
      <c r="K34" t="s">
        <v>40</v>
      </c>
      <c r="L34" t="s">
        <v>13</v>
      </c>
      <c r="M34" s="62">
        <v>3398850</v>
      </c>
      <c r="N34" s="62">
        <v>0</v>
      </c>
      <c r="O34" s="62">
        <v>3378928.27</v>
      </c>
      <c r="P34" s="62">
        <v>3378928.27</v>
      </c>
      <c r="Q34" s="62">
        <v>3378928.27</v>
      </c>
    </row>
    <row r="35" spans="1:17">
      <c r="M35" s="63">
        <f>SUM(M9:M34)</f>
        <v>3684536761</v>
      </c>
      <c r="N35" s="63">
        <f>SUM(N9:N34)</f>
        <v>3483691049</v>
      </c>
      <c r="O35" s="63">
        <f>SUM(O9:O34)</f>
        <v>200738225.96000001</v>
      </c>
      <c r="P35" s="63">
        <f>SUM(P9:P34)</f>
        <v>200738225.96000001</v>
      </c>
      <c r="Q35" s="63">
        <f>SUM(Q9:Q34)</f>
        <v>200738225.96000001</v>
      </c>
    </row>
  </sheetData>
  <mergeCells count="1">
    <mergeCell ref="A4:Q4"/>
  </mergeCells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5"/>
  <dimension ref="A1:Q38"/>
  <sheetViews>
    <sheetView zoomScaleNormal="100" workbookViewId="0">
      <selection activeCell="U58" sqref="U58"/>
    </sheetView>
  </sheetViews>
  <sheetFormatPr defaultRowHeight="12.75"/>
  <cols>
    <col min="13" max="13" width="16.140625" bestFit="1" customWidth="1"/>
    <col min="14" max="14" width="16.140625" customWidth="1"/>
    <col min="15" max="16" width="15.140625" bestFit="1" customWidth="1"/>
    <col min="17" max="17" width="15.7109375" customWidth="1"/>
  </cols>
  <sheetData>
    <row r="1" spans="1:17">
      <c r="A1" t="s">
        <v>126</v>
      </c>
    </row>
    <row r="3" spans="1:17">
      <c r="A3" t="s">
        <v>109</v>
      </c>
    </row>
    <row r="4" spans="1:17">
      <c r="A4" s="91" t="s">
        <v>155</v>
      </c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</row>
    <row r="7" spans="1:17">
      <c r="A7" t="s">
        <v>21</v>
      </c>
      <c r="C7" t="s">
        <v>22</v>
      </c>
      <c r="D7" t="s">
        <v>23</v>
      </c>
      <c r="E7" t="s">
        <v>24</v>
      </c>
      <c r="G7" t="s">
        <v>25</v>
      </c>
      <c r="I7" t="s">
        <v>26</v>
      </c>
      <c r="J7" t="s">
        <v>27</v>
      </c>
      <c r="K7" t="s">
        <v>28</v>
      </c>
      <c r="L7" t="s">
        <v>29</v>
      </c>
      <c r="M7" t="s">
        <v>150</v>
      </c>
      <c r="N7" t="s">
        <v>151</v>
      </c>
      <c r="O7" t="s">
        <v>128</v>
      </c>
      <c r="P7" t="s">
        <v>129</v>
      </c>
      <c r="Q7" t="s">
        <v>130</v>
      </c>
    </row>
    <row r="8" spans="1:17">
      <c r="M8" t="s">
        <v>152</v>
      </c>
      <c r="N8" t="s">
        <v>153</v>
      </c>
      <c r="O8" t="s">
        <v>131</v>
      </c>
      <c r="P8" t="s">
        <v>132</v>
      </c>
      <c r="Q8" t="s">
        <v>133</v>
      </c>
    </row>
    <row r="9" spans="1:17">
      <c r="L9" t="s">
        <v>32</v>
      </c>
      <c r="M9" t="s">
        <v>134</v>
      </c>
      <c r="N9" t="s">
        <v>134</v>
      </c>
      <c r="O9" t="s">
        <v>134</v>
      </c>
      <c r="P9" t="s">
        <v>134</v>
      </c>
      <c r="Q9" t="s">
        <v>134</v>
      </c>
    </row>
    <row r="10" spans="1:17">
      <c r="A10" t="s">
        <v>139</v>
      </c>
      <c r="B10" t="s">
        <v>140</v>
      </c>
      <c r="C10" t="s">
        <v>35</v>
      </c>
      <c r="D10" t="s">
        <v>36</v>
      </c>
      <c r="E10" t="s">
        <v>37</v>
      </c>
      <c r="F10" t="s">
        <v>38</v>
      </c>
      <c r="G10" t="s">
        <v>39</v>
      </c>
      <c r="H10" t="s">
        <v>110</v>
      </c>
      <c r="I10" t="s">
        <v>13</v>
      </c>
      <c r="J10" t="s">
        <v>19</v>
      </c>
      <c r="K10" t="s">
        <v>40</v>
      </c>
      <c r="L10" t="s">
        <v>14</v>
      </c>
      <c r="M10" s="62">
        <v>80877171</v>
      </c>
      <c r="N10" s="62">
        <v>80877171</v>
      </c>
    </row>
    <row r="11" spans="1:17">
      <c r="A11" t="s">
        <v>139</v>
      </c>
      <c r="B11" t="s">
        <v>140</v>
      </c>
      <c r="C11" t="s">
        <v>35</v>
      </c>
      <c r="D11" t="s">
        <v>36</v>
      </c>
      <c r="E11" t="s">
        <v>37</v>
      </c>
      <c r="F11" t="s">
        <v>38</v>
      </c>
      <c r="G11" t="s">
        <v>39</v>
      </c>
      <c r="H11" t="s">
        <v>110</v>
      </c>
      <c r="I11" t="s">
        <v>13</v>
      </c>
      <c r="J11" t="s">
        <v>19</v>
      </c>
      <c r="K11" t="s">
        <v>40</v>
      </c>
      <c r="L11" t="s">
        <v>12</v>
      </c>
      <c r="M11" s="62">
        <v>1301585</v>
      </c>
      <c r="N11" s="62">
        <v>1301585</v>
      </c>
    </row>
    <row r="12" spans="1:17">
      <c r="A12" t="s">
        <v>33</v>
      </c>
      <c r="B12" t="s">
        <v>34</v>
      </c>
      <c r="C12" t="s">
        <v>35</v>
      </c>
      <c r="D12" t="s">
        <v>36</v>
      </c>
      <c r="E12" t="s">
        <v>37</v>
      </c>
      <c r="F12" t="s">
        <v>38</v>
      </c>
      <c r="G12" t="s">
        <v>39</v>
      </c>
      <c r="H12" t="s">
        <v>110</v>
      </c>
      <c r="I12" t="s">
        <v>13</v>
      </c>
      <c r="J12" t="s">
        <v>19</v>
      </c>
      <c r="K12" t="s">
        <v>40</v>
      </c>
      <c r="L12" t="s">
        <v>13</v>
      </c>
      <c r="M12" s="62">
        <v>1491350</v>
      </c>
      <c r="N12" s="62">
        <v>1491350</v>
      </c>
    </row>
    <row r="13" spans="1:17">
      <c r="A13" t="s">
        <v>43</v>
      </c>
      <c r="B13" t="s">
        <v>44</v>
      </c>
      <c r="C13" t="s">
        <v>35</v>
      </c>
      <c r="D13" t="s">
        <v>36</v>
      </c>
      <c r="E13" t="s">
        <v>37</v>
      </c>
      <c r="F13" t="s">
        <v>38</v>
      </c>
      <c r="G13" t="s">
        <v>39</v>
      </c>
      <c r="H13" t="s">
        <v>110</v>
      </c>
      <c r="I13" t="s">
        <v>13</v>
      </c>
      <c r="J13" t="s">
        <v>19</v>
      </c>
      <c r="K13" t="s">
        <v>40</v>
      </c>
      <c r="L13" t="s">
        <v>12</v>
      </c>
      <c r="M13" s="62">
        <v>10427703</v>
      </c>
      <c r="N13" s="62">
        <v>10427703</v>
      </c>
    </row>
    <row r="14" spans="1:17">
      <c r="A14" t="s">
        <v>45</v>
      </c>
      <c r="B14" t="s">
        <v>46</v>
      </c>
      <c r="C14" t="s">
        <v>35</v>
      </c>
      <c r="D14" t="s">
        <v>36</v>
      </c>
      <c r="E14" t="s">
        <v>37</v>
      </c>
      <c r="F14" t="s">
        <v>38</v>
      </c>
      <c r="G14" t="s">
        <v>39</v>
      </c>
      <c r="H14" t="s">
        <v>110</v>
      </c>
      <c r="I14" t="s">
        <v>13</v>
      </c>
      <c r="J14" t="s">
        <v>19</v>
      </c>
      <c r="K14" t="s">
        <v>40</v>
      </c>
      <c r="L14" t="s">
        <v>12</v>
      </c>
      <c r="M14" s="62">
        <v>65479</v>
      </c>
      <c r="N14" s="62">
        <v>65479</v>
      </c>
    </row>
    <row r="15" spans="1:17">
      <c r="A15" t="s">
        <v>45</v>
      </c>
      <c r="B15" t="s">
        <v>46</v>
      </c>
      <c r="C15" t="s">
        <v>35</v>
      </c>
      <c r="D15" t="s">
        <v>36</v>
      </c>
      <c r="E15" t="s">
        <v>37</v>
      </c>
      <c r="F15" t="s">
        <v>38</v>
      </c>
      <c r="G15" t="s">
        <v>39</v>
      </c>
      <c r="H15" t="s">
        <v>110</v>
      </c>
      <c r="I15" t="s">
        <v>13</v>
      </c>
      <c r="J15" t="s">
        <v>19</v>
      </c>
      <c r="K15" t="s">
        <v>40</v>
      </c>
      <c r="L15" t="s">
        <v>13</v>
      </c>
      <c r="M15" s="62">
        <v>3274347</v>
      </c>
      <c r="N15" s="62">
        <v>3274347</v>
      </c>
    </row>
    <row r="16" spans="1:17">
      <c r="A16" t="s">
        <v>47</v>
      </c>
      <c r="B16" t="s">
        <v>48</v>
      </c>
      <c r="C16" t="s">
        <v>35</v>
      </c>
      <c r="D16" t="s">
        <v>36</v>
      </c>
      <c r="E16" t="s">
        <v>37</v>
      </c>
      <c r="F16" t="s">
        <v>38</v>
      </c>
      <c r="G16" t="s">
        <v>39</v>
      </c>
      <c r="H16" t="s">
        <v>110</v>
      </c>
      <c r="I16" t="s">
        <v>13</v>
      </c>
      <c r="J16" t="s">
        <v>19</v>
      </c>
      <c r="K16" t="s">
        <v>40</v>
      </c>
      <c r="L16" t="s">
        <v>13</v>
      </c>
      <c r="M16" s="62">
        <v>230851</v>
      </c>
      <c r="N16" s="62">
        <v>230851</v>
      </c>
    </row>
    <row r="17" spans="1:17">
      <c r="A17" t="s">
        <v>49</v>
      </c>
      <c r="B17" t="s">
        <v>50</v>
      </c>
      <c r="C17" t="s">
        <v>35</v>
      </c>
      <c r="D17" t="s">
        <v>36</v>
      </c>
      <c r="E17" t="s">
        <v>37</v>
      </c>
      <c r="F17" t="s">
        <v>38</v>
      </c>
      <c r="G17" t="s">
        <v>39</v>
      </c>
      <c r="H17" t="s">
        <v>110</v>
      </c>
      <c r="I17" t="s">
        <v>13</v>
      </c>
      <c r="J17" t="s">
        <v>19</v>
      </c>
      <c r="K17" t="s">
        <v>40</v>
      </c>
      <c r="L17" t="s">
        <v>12</v>
      </c>
      <c r="M17" s="62">
        <v>254172</v>
      </c>
      <c r="N17" s="62">
        <v>254172</v>
      </c>
    </row>
    <row r="18" spans="1:17">
      <c r="A18" t="s">
        <v>49</v>
      </c>
      <c r="B18" t="s">
        <v>50</v>
      </c>
      <c r="C18" t="s">
        <v>35</v>
      </c>
      <c r="D18" t="s">
        <v>36</v>
      </c>
      <c r="E18" t="s">
        <v>37</v>
      </c>
      <c r="F18" t="s">
        <v>38</v>
      </c>
      <c r="G18" t="s">
        <v>39</v>
      </c>
      <c r="H18" t="s">
        <v>110</v>
      </c>
      <c r="I18" t="s">
        <v>13</v>
      </c>
      <c r="J18" t="s">
        <v>19</v>
      </c>
      <c r="K18" t="s">
        <v>40</v>
      </c>
      <c r="L18" t="s">
        <v>13</v>
      </c>
      <c r="M18" s="62">
        <v>1375710</v>
      </c>
      <c r="N18" s="62">
        <v>1375710</v>
      </c>
    </row>
    <row r="19" spans="1:17">
      <c r="A19" t="s">
        <v>141</v>
      </c>
      <c r="B19" t="s">
        <v>142</v>
      </c>
      <c r="C19" t="s">
        <v>35</v>
      </c>
      <c r="D19" t="s">
        <v>36</v>
      </c>
      <c r="E19" t="s">
        <v>37</v>
      </c>
      <c r="F19" t="s">
        <v>38</v>
      </c>
      <c r="G19" t="s">
        <v>39</v>
      </c>
      <c r="H19" t="s">
        <v>110</v>
      </c>
      <c r="I19" t="s">
        <v>13</v>
      </c>
      <c r="J19" t="s">
        <v>19</v>
      </c>
      <c r="K19" t="s">
        <v>40</v>
      </c>
      <c r="L19" t="s">
        <v>13</v>
      </c>
      <c r="M19" s="62">
        <v>99156</v>
      </c>
      <c r="N19" s="62">
        <v>99156</v>
      </c>
    </row>
    <row r="20" spans="1:17">
      <c r="A20" t="s">
        <v>143</v>
      </c>
      <c r="B20" t="s">
        <v>144</v>
      </c>
      <c r="C20" t="s">
        <v>35</v>
      </c>
      <c r="D20" t="s">
        <v>36</v>
      </c>
      <c r="E20" t="s">
        <v>37</v>
      </c>
      <c r="F20" t="s">
        <v>38</v>
      </c>
      <c r="G20" t="s">
        <v>39</v>
      </c>
      <c r="H20" t="s">
        <v>110</v>
      </c>
      <c r="I20" t="s">
        <v>13</v>
      </c>
      <c r="J20" t="s">
        <v>19</v>
      </c>
      <c r="K20" t="s">
        <v>40</v>
      </c>
      <c r="L20" t="s">
        <v>13</v>
      </c>
      <c r="M20" s="62">
        <v>85663</v>
      </c>
      <c r="N20" s="62">
        <v>85663</v>
      </c>
    </row>
    <row r="21" spans="1:17">
      <c r="A21" t="s">
        <v>116</v>
      </c>
      <c r="B21" t="s">
        <v>117</v>
      </c>
      <c r="C21" t="s">
        <v>35</v>
      </c>
      <c r="D21" t="s">
        <v>36</v>
      </c>
      <c r="E21" t="s">
        <v>37</v>
      </c>
      <c r="F21" t="s">
        <v>38</v>
      </c>
      <c r="G21" t="s">
        <v>39</v>
      </c>
      <c r="H21" t="s">
        <v>110</v>
      </c>
      <c r="I21" t="s">
        <v>13</v>
      </c>
      <c r="J21" t="s">
        <v>19</v>
      </c>
      <c r="K21" t="s">
        <v>40</v>
      </c>
      <c r="L21" t="s">
        <v>13</v>
      </c>
      <c r="M21" s="62">
        <v>473460</v>
      </c>
      <c r="N21" s="62">
        <v>473460</v>
      </c>
    </row>
    <row r="22" spans="1:17">
      <c r="A22" t="s">
        <v>61</v>
      </c>
      <c r="B22" t="s">
        <v>62</v>
      </c>
      <c r="C22" t="s">
        <v>35</v>
      </c>
      <c r="D22" t="s">
        <v>36</v>
      </c>
      <c r="E22" t="s">
        <v>37</v>
      </c>
      <c r="F22" t="s">
        <v>38</v>
      </c>
      <c r="G22" t="s">
        <v>39</v>
      </c>
      <c r="H22" t="s">
        <v>110</v>
      </c>
      <c r="I22" t="s">
        <v>13</v>
      </c>
      <c r="J22" t="s">
        <v>19</v>
      </c>
      <c r="K22" t="s">
        <v>40</v>
      </c>
      <c r="L22" t="s">
        <v>12</v>
      </c>
      <c r="M22" s="62">
        <v>66079</v>
      </c>
      <c r="N22" s="62">
        <v>66079</v>
      </c>
    </row>
    <row r="23" spans="1:17">
      <c r="A23" t="s">
        <v>61</v>
      </c>
      <c r="B23" t="s">
        <v>62</v>
      </c>
      <c r="C23" t="s">
        <v>35</v>
      </c>
      <c r="D23" t="s">
        <v>36</v>
      </c>
      <c r="E23" t="s">
        <v>37</v>
      </c>
      <c r="F23" t="s">
        <v>38</v>
      </c>
      <c r="G23" t="s">
        <v>39</v>
      </c>
      <c r="H23" t="s">
        <v>110</v>
      </c>
      <c r="I23" t="s">
        <v>13</v>
      </c>
      <c r="J23" t="s">
        <v>19</v>
      </c>
      <c r="K23" t="s">
        <v>40</v>
      </c>
      <c r="L23" t="s">
        <v>13</v>
      </c>
      <c r="M23" s="62">
        <v>209695</v>
      </c>
      <c r="N23" s="62">
        <v>209695</v>
      </c>
    </row>
    <row r="24" spans="1:17">
      <c r="A24" t="s">
        <v>145</v>
      </c>
      <c r="B24" t="s">
        <v>115</v>
      </c>
      <c r="C24" t="s">
        <v>35</v>
      </c>
      <c r="D24" t="s">
        <v>36</v>
      </c>
      <c r="E24" t="s">
        <v>37</v>
      </c>
      <c r="F24" t="s">
        <v>38</v>
      </c>
      <c r="G24" t="s">
        <v>39</v>
      </c>
      <c r="H24" t="s">
        <v>110</v>
      </c>
      <c r="I24" t="s">
        <v>55</v>
      </c>
      <c r="J24" t="s">
        <v>19</v>
      </c>
      <c r="K24" t="s">
        <v>40</v>
      </c>
      <c r="L24" t="s">
        <v>12</v>
      </c>
      <c r="M24" s="62">
        <v>37975328</v>
      </c>
      <c r="N24" s="62">
        <v>37975328</v>
      </c>
    </row>
    <row r="25" spans="1:17">
      <c r="A25" t="s">
        <v>145</v>
      </c>
      <c r="B25" t="s">
        <v>115</v>
      </c>
      <c r="C25" t="s">
        <v>35</v>
      </c>
      <c r="D25" t="s">
        <v>36</v>
      </c>
      <c r="E25" t="s">
        <v>37</v>
      </c>
      <c r="F25" t="s">
        <v>38</v>
      </c>
      <c r="G25" t="s">
        <v>39</v>
      </c>
      <c r="H25" t="s">
        <v>110</v>
      </c>
      <c r="I25" t="s">
        <v>55</v>
      </c>
      <c r="J25" t="s">
        <v>19</v>
      </c>
      <c r="K25" t="s">
        <v>40</v>
      </c>
      <c r="L25" t="s">
        <v>13</v>
      </c>
      <c r="M25" s="62">
        <v>7539383</v>
      </c>
      <c r="N25" s="62">
        <v>7539383</v>
      </c>
    </row>
    <row r="26" spans="1:17">
      <c r="A26" t="s">
        <v>65</v>
      </c>
      <c r="B26" t="s">
        <v>66</v>
      </c>
      <c r="C26" t="s">
        <v>35</v>
      </c>
      <c r="D26" t="s">
        <v>36</v>
      </c>
      <c r="E26" t="s">
        <v>37</v>
      </c>
      <c r="F26" t="s">
        <v>38</v>
      </c>
      <c r="G26" t="s">
        <v>39</v>
      </c>
      <c r="H26" t="s">
        <v>110</v>
      </c>
      <c r="I26" t="s">
        <v>55</v>
      </c>
      <c r="J26" t="s">
        <v>19</v>
      </c>
      <c r="K26" t="s">
        <v>40</v>
      </c>
      <c r="L26" t="s">
        <v>12</v>
      </c>
      <c r="M26" s="62">
        <v>81259165</v>
      </c>
      <c r="N26" s="62">
        <v>81259165</v>
      </c>
    </row>
    <row r="27" spans="1:17">
      <c r="A27" t="s">
        <v>65</v>
      </c>
      <c r="B27" t="s">
        <v>66</v>
      </c>
      <c r="C27" t="s">
        <v>35</v>
      </c>
      <c r="D27" t="s">
        <v>36</v>
      </c>
      <c r="E27" t="s">
        <v>37</v>
      </c>
      <c r="F27" t="s">
        <v>38</v>
      </c>
      <c r="G27" t="s">
        <v>56</v>
      </c>
      <c r="H27" t="s">
        <v>120</v>
      </c>
      <c r="I27" t="s">
        <v>55</v>
      </c>
      <c r="J27" t="s">
        <v>19</v>
      </c>
      <c r="K27" t="s">
        <v>40</v>
      </c>
      <c r="L27" t="s">
        <v>12</v>
      </c>
      <c r="M27" s="62">
        <v>31313274</v>
      </c>
      <c r="N27" s="62">
        <v>0</v>
      </c>
      <c r="O27" s="62">
        <v>31287730.010000002</v>
      </c>
      <c r="P27" s="62">
        <v>31287730.010000002</v>
      </c>
      <c r="Q27" s="62">
        <v>31287730.010000002</v>
      </c>
    </row>
    <row r="28" spans="1:17">
      <c r="A28" t="s">
        <v>146</v>
      </c>
      <c r="B28" t="s">
        <v>147</v>
      </c>
      <c r="C28" t="s">
        <v>35</v>
      </c>
      <c r="D28" t="s">
        <v>36</v>
      </c>
      <c r="E28" t="s">
        <v>37</v>
      </c>
      <c r="F28" t="s">
        <v>38</v>
      </c>
      <c r="G28" t="s">
        <v>39</v>
      </c>
      <c r="H28" t="s">
        <v>110</v>
      </c>
      <c r="I28" t="s">
        <v>55</v>
      </c>
      <c r="J28" t="s">
        <v>19</v>
      </c>
      <c r="K28" t="s">
        <v>40</v>
      </c>
      <c r="L28" t="s">
        <v>12</v>
      </c>
      <c r="M28" s="62">
        <v>2264051660</v>
      </c>
      <c r="N28" s="62">
        <v>2264051660</v>
      </c>
    </row>
    <row r="29" spans="1:17">
      <c r="A29" t="s">
        <v>146</v>
      </c>
      <c r="B29" t="s">
        <v>147</v>
      </c>
      <c r="C29" t="s">
        <v>35</v>
      </c>
      <c r="D29" t="s">
        <v>36</v>
      </c>
      <c r="E29" t="s">
        <v>37</v>
      </c>
      <c r="F29" t="s">
        <v>38</v>
      </c>
      <c r="G29" t="s">
        <v>56</v>
      </c>
      <c r="H29" t="s">
        <v>120</v>
      </c>
      <c r="I29" t="s">
        <v>55</v>
      </c>
      <c r="J29" t="s">
        <v>19</v>
      </c>
      <c r="K29" t="s">
        <v>40</v>
      </c>
      <c r="L29" t="s">
        <v>12</v>
      </c>
      <c r="M29" s="62">
        <v>261748683</v>
      </c>
      <c r="N29" s="62">
        <v>0</v>
      </c>
      <c r="O29" s="62">
        <v>261546633.5</v>
      </c>
      <c r="P29" s="62">
        <v>261546633.5</v>
      </c>
      <c r="Q29" s="62">
        <v>261546633.5</v>
      </c>
    </row>
    <row r="30" spans="1:17">
      <c r="A30" t="s">
        <v>67</v>
      </c>
      <c r="B30" t="s">
        <v>68</v>
      </c>
      <c r="C30" t="s">
        <v>35</v>
      </c>
      <c r="D30" t="s">
        <v>36</v>
      </c>
      <c r="E30" t="s">
        <v>37</v>
      </c>
      <c r="F30" t="s">
        <v>38</v>
      </c>
      <c r="G30" t="s">
        <v>39</v>
      </c>
      <c r="H30" t="s">
        <v>110</v>
      </c>
      <c r="I30" t="s">
        <v>13</v>
      </c>
      <c r="J30" t="s">
        <v>19</v>
      </c>
      <c r="K30" t="s">
        <v>40</v>
      </c>
      <c r="L30" t="s">
        <v>14</v>
      </c>
      <c r="M30" s="62">
        <v>23168353</v>
      </c>
      <c r="N30" s="62">
        <v>23168353</v>
      </c>
    </row>
    <row r="31" spans="1:17">
      <c r="A31" t="s">
        <v>67</v>
      </c>
      <c r="B31" t="s">
        <v>68</v>
      </c>
      <c r="C31" t="s">
        <v>35</v>
      </c>
      <c r="D31" t="s">
        <v>36</v>
      </c>
      <c r="E31" t="s">
        <v>37</v>
      </c>
      <c r="F31" t="s">
        <v>38</v>
      </c>
      <c r="G31" t="s">
        <v>39</v>
      </c>
      <c r="H31" t="s">
        <v>110</v>
      </c>
      <c r="I31" t="s">
        <v>13</v>
      </c>
      <c r="J31" t="s">
        <v>19</v>
      </c>
      <c r="K31" t="s">
        <v>40</v>
      </c>
      <c r="L31" t="s">
        <v>13</v>
      </c>
      <c r="M31" s="62">
        <v>69701402</v>
      </c>
      <c r="N31" s="62">
        <v>69701402</v>
      </c>
    </row>
    <row r="32" spans="1:17">
      <c r="A32" t="s">
        <v>67</v>
      </c>
      <c r="B32" t="s">
        <v>68</v>
      </c>
      <c r="C32" t="s">
        <v>35</v>
      </c>
      <c r="D32" t="s">
        <v>36</v>
      </c>
      <c r="E32" t="s">
        <v>37</v>
      </c>
      <c r="F32" t="s">
        <v>38</v>
      </c>
      <c r="G32" t="s">
        <v>39</v>
      </c>
      <c r="H32" t="s">
        <v>110</v>
      </c>
      <c r="I32" t="s">
        <v>13</v>
      </c>
      <c r="J32" t="s">
        <v>148</v>
      </c>
      <c r="K32" t="s">
        <v>149</v>
      </c>
      <c r="L32" t="s">
        <v>12</v>
      </c>
      <c r="M32" s="62">
        <v>899763337</v>
      </c>
      <c r="N32" s="62">
        <v>899763337</v>
      </c>
    </row>
    <row r="33" spans="1:17">
      <c r="A33" t="s">
        <v>67</v>
      </c>
      <c r="B33" t="s">
        <v>68</v>
      </c>
      <c r="C33" t="s">
        <v>35</v>
      </c>
      <c r="D33" t="s">
        <v>36</v>
      </c>
      <c r="E33" t="s">
        <v>37</v>
      </c>
      <c r="F33" t="s">
        <v>38</v>
      </c>
      <c r="G33" t="s">
        <v>41</v>
      </c>
      <c r="H33" t="s">
        <v>42</v>
      </c>
      <c r="I33" t="s">
        <v>13</v>
      </c>
      <c r="J33" t="s">
        <v>19</v>
      </c>
      <c r="K33" t="s">
        <v>40</v>
      </c>
      <c r="L33" t="s">
        <v>13</v>
      </c>
      <c r="M33" s="62">
        <v>1198181</v>
      </c>
      <c r="N33" s="62">
        <v>0</v>
      </c>
      <c r="O33" s="62">
        <v>1198179.8999999999</v>
      </c>
      <c r="P33" s="62">
        <v>1198178.6399999999</v>
      </c>
      <c r="Q33" s="62">
        <v>1198178.6399999999</v>
      </c>
    </row>
    <row r="34" spans="1:17">
      <c r="A34" t="s">
        <v>67</v>
      </c>
      <c r="B34" t="s">
        <v>68</v>
      </c>
      <c r="C34" t="s">
        <v>35</v>
      </c>
      <c r="D34" t="s">
        <v>36</v>
      </c>
      <c r="E34" t="s">
        <v>37</v>
      </c>
      <c r="F34" t="s">
        <v>38</v>
      </c>
      <c r="G34" t="s">
        <v>56</v>
      </c>
      <c r="H34" t="s">
        <v>120</v>
      </c>
      <c r="I34" t="s">
        <v>13</v>
      </c>
      <c r="J34" t="s">
        <v>19</v>
      </c>
      <c r="K34" t="s">
        <v>40</v>
      </c>
      <c r="L34" t="s">
        <v>14</v>
      </c>
      <c r="M34" s="62">
        <v>1072</v>
      </c>
      <c r="N34" s="62">
        <v>0</v>
      </c>
      <c r="O34" s="62">
        <v>1071.24</v>
      </c>
      <c r="P34" s="62">
        <v>1071.24</v>
      </c>
      <c r="Q34" s="62">
        <v>1071.24</v>
      </c>
    </row>
    <row r="35" spans="1:17">
      <c r="A35" t="s">
        <v>67</v>
      </c>
      <c r="B35" t="s">
        <v>68</v>
      </c>
      <c r="C35" t="s">
        <v>35</v>
      </c>
      <c r="D35" t="s">
        <v>36</v>
      </c>
      <c r="E35" t="s">
        <v>37</v>
      </c>
      <c r="F35" t="s">
        <v>38</v>
      </c>
      <c r="G35" t="s">
        <v>56</v>
      </c>
      <c r="H35" t="s">
        <v>120</v>
      </c>
      <c r="I35" t="s">
        <v>13</v>
      </c>
      <c r="J35" t="s">
        <v>19</v>
      </c>
      <c r="K35" t="s">
        <v>40</v>
      </c>
      <c r="L35" t="s">
        <v>12</v>
      </c>
      <c r="M35" s="62">
        <v>53879685</v>
      </c>
      <c r="N35" s="62">
        <v>0</v>
      </c>
      <c r="O35" s="62">
        <v>53849569.060000002</v>
      </c>
      <c r="P35" s="62">
        <v>53849569.060000002</v>
      </c>
      <c r="Q35" s="62">
        <v>53849569.060000002</v>
      </c>
    </row>
    <row r="36" spans="1:17">
      <c r="A36" t="s">
        <v>67</v>
      </c>
      <c r="B36" t="s">
        <v>68</v>
      </c>
      <c r="C36" t="s">
        <v>35</v>
      </c>
      <c r="D36" t="s">
        <v>36</v>
      </c>
      <c r="E36" t="s">
        <v>37</v>
      </c>
      <c r="F36" t="s">
        <v>38</v>
      </c>
      <c r="G36" t="s">
        <v>56</v>
      </c>
      <c r="H36" t="s">
        <v>120</v>
      </c>
      <c r="I36" t="s">
        <v>13</v>
      </c>
      <c r="J36" t="s">
        <v>19</v>
      </c>
      <c r="K36" t="s">
        <v>40</v>
      </c>
      <c r="L36" t="s">
        <v>13</v>
      </c>
      <c r="M36" s="62">
        <v>5811230</v>
      </c>
      <c r="N36" s="62">
        <v>0</v>
      </c>
      <c r="O36" s="62">
        <v>5791307.5199999996</v>
      </c>
      <c r="P36" s="62">
        <v>5791307.5199999996</v>
      </c>
      <c r="Q36" s="62">
        <v>5791307.5199999996</v>
      </c>
    </row>
    <row r="38" spans="1:17">
      <c r="M38" s="63">
        <f>SUM(M10:M37)</f>
        <v>3837643174</v>
      </c>
      <c r="N38" s="63">
        <f>SUM(N10:N37)</f>
        <v>3483691049</v>
      </c>
      <c r="O38" s="63">
        <f>SUM(O10:O37)</f>
        <v>353674491.22999996</v>
      </c>
      <c r="P38" s="63">
        <f>SUM(P10:P37)</f>
        <v>353674489.96999997</v>
      </c>
      <c r="Q38" s="63">
        <f>SUM(Q10:Q37)</f>
        <v>353674489.96999997</v>
      </c>
    </row>
  </sheetData>
  <mergeCells count="1">
    <mergeCell ref="A4:Q4"/>
  </mergeCells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6"/>
  <dimension ref="A1:Q38"/>
  <sheetViews>
    <sheetView zoomScaleNormal="100" workbookViewId="0">
      <selection activeCell="U58" sqref="U58"/>
    </sheetView>
  </sheetViews>
  <sheetFormatPr defaultRowHeight="12.75"/>
  <cols>
    <col min="13" max="13" width="25.7109375" customWidth="1"/>
    <col min="14" max="14" width="26.28515625" customWidth="1"/>
    <col min="15" max="17" width="16" customWidth="1"/>
  </cols>
  <sheetData>
    <row r="1" spans="1:17">
      <c r="A1" t="s">
        <v>126</v>
      </c>
    </row>
    <row r="3" spans="1:17">
      <c r="A3" t="s">
        <v>109</v>
      </c>
    </row>
    <row r="4" spans="1:17">
      <c r="A4" s="91" t="s">
        <v>156</v>
      </c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</row>
    <row r="7" spans="1:17">
      <c r="A7" t="s">
        <v>21</v>
      </c>
      <c r="C7" t="s">
        <v>22</v>
      </c>
      <c r="D7" t="s">
        <v>23</v>
      </c>
      <c r="E7" t="s">
        <v>24</v>
      </c>
      <c r="G7" t="s">
        <v>25</v>
      </c>
      <c r="I7" t="s">
        <v>26</v>
      </c>
      <c r="J7" t="s">
        <v>27</v>
      </c>
      <c r="K7" t="s">
        <v>28</v>
      </c>
      <c r="L7" t="s">
        <v>29</v>
      </c>
      <c r="M7" t="s">
        <v>150</v>
      </c>
      <c r="N7" t="s">
        <v>151</v>
      </c>
      <c r="O7" t="s">
        <v>128</v>
      </c>
      <c r="P7" t="s">
        <v>129</v>
      </c>
      <c r="Q7" t="s">
        <v>130</v>
      </c>
    </row>
    <row r="8" spans="1:17">
      <c r="M8" t="s">
        <v>152</v>
      </c>
      <c r="N8" t="s">
        <v>153</v>
      </c>
      <c r="O8" t="s">
        <v>131</v>
      </c>
      <c r="P8" t="s">
        <v>132</v>
      </c>
      <c r="Q8" t="s">
        <v>133</v>
      </c>
    </row>
    <row r="9" spans="1:17">
      <c r="L9" t="s">
        <v>32</v>
      </c>
      <c r="M9" t="s">
        <v>134</v>
      </c>
      <c r="N9" t="s">
        <v>134</v>
      </c>
      <c r="O9" t="s">
        <v>134</v>
      </c>
      <c r="P9" t="s">
        <v>134</v>
      </c>
      <c r="Q9" t="s">
        <v>134</v>
      </c>
    </row>
    <row r="10" spans="1:17">
      <c r="A10" t="s">
        <v>139</v>
      </c>
      <c r="B10" t="s">
        <v>140</v>
      </c>
      <c r="C10" t="s">
        <v>35</v>
      </c>
      <c r="D10" t="s">
        <v>36</v>
      </c>
      <c r="E10" t="s">
        <v>37</v>
      </c>
      <c r="F10" t="s">
        <v>38</v>
      </c>
      <c r="G10" t="s">
        <v>39</v>
      </c>
      <c r="H10" t="s">
        <v>110</v>
      </c>
      <c r="I10" t="s">
        <v>13</v>
      </c>
      <c r="J10" t="s">
        <v>19</v>
      </c>
      <c r="K10" t="s">
        <v>40</v>
      </c>
      <c r="L10" t="s">
        <v>14</v>
      </c>
      <c r="M10" s="62">
        <v>80877171</v>
      </c>
      <c r="N10" s="62">
        <v>80877171</v>
      </c>
    </row>
    <row r="11" spans="1:17">
      <c r="A11" t="s">
        <v>139</v>
      </c>
      <c r="B11" t="s">
        <v>140</v>
      </c>
      <c r="C11" t="s">
        <v>35</v>
      </c>
      <c r="D11" t="s">
        <v>36</v>
      </c>
      <c r="E11" t="s">
        <v>37</v>
      </c>
      <c r="F11" t="s">
        <v>38</v>
      </c>
      <c r="G11" t="s">
        <v>39</v>
      </c>
      <c r="H11" t="s">
        <v>110</v>
      </c>
      <c r="I11" t="s">
        <v>13</v>
      </c>
      <c r="J11" t="s">
        <v>19</v>
      </c>
      <c r="K11" t="s">
        <v>40</v>
      </c>
      <c r="L11" t="s">
        <v>12</v>
      </c>
      <c r="M11" s="62">
        <v>1301585</v>
      </c>
      <c r="N11" s="62">
        <v>1301585</v>
      </c>
    </row>
    <row r="12" spans="1:17">
      <c r="A12" t="s">
        <v>33</v>
      </c>
      <c r="B12" t="s">
        <v>34</v>
      </c>
      <c r="C12" t="s">
        <v>35</v>
      </c>
      <c r="D12" t="s">
        <v>36</v>
      </c>
      <c r="E12" t="s">
        <v>37</v>
      </c>
      <c r="F12" t="s">
        <v>38</v>
      </c>
      <c r="G12" t="s">
        <v>39</v>
      </c>
      <c r="H12" t="s">
        <v>110</v>
      </c>
      <c r="I12" t="s">
        <v>13</v>
      </c>
      <c r="J12" t="s">
        <v>19</v>
      </c>
      <c r="K12" t="s">
        <v>40</v>
      </c>
      <c r="L12" t="s">
        <v>13</v>
      </c>
      <c r="M12" s="62">
        <v>1491350</v>
      </c>
      <c r="N12" s="62">
        <v>1491350</v>
      </c>
    </row>
    <row r="13" spans="1:17">
      <c r="A13" t="s">
        <v>43</v>
      </c>
      <c r="B13" t="s">
        <v>44</v>
      </c>
      <c r="C13" t="s">
        <v>35</v>
      </c>
      <c r="D13" t="s">
        <v>36</v>
      </c>
      <c r="E13" t="s">
        <v>37</v>
      </c>
      <c r="F13" t="s">
        <v>38</v>
      </c>
      <c r="G13" t="s">
        <v>39</v>
      </c>
      <c r="H13" t="s">
        <v>110</v>
      </c>
      <c r="I13" t="s">
        <v>13</v>
      </c>
      <c r="J13" t="s">
        <v>19</v>
      </c>
      <c r="K13" t="s">
        <v>40</v>
      </c>
      <c r="L13" t="s">
        <v>12</v>
      </c>
      <c r="M13" s="62">
        <v>10427703</v>
      </c>
      <c r="N13" s="62">
        <v>10427703</v>
      </c>
    </row>
    <row r="14" spans="1:17">
      <c r="A14" t="s">
        <v>45</v>
      </c>
      <c r="B14" t="s">
        <v>46</v>
      </c>
      <c r="C14" t="s">
        <v>35</v>
      </c>
      <c r="D14" t="s">
        <v>36</v>
      </c>
      <c r="E14" t="s">
        <v>37</v>
      </c>
      <c r="F14" t="s">
        <v>38</v>
      </c>
      <c r="G14" t="s">
        <v>39</v>
      </c>
      <c r="H14" t="s">
        <v>110</v>
      </c>
      <c r="I14" t="s">
        <v>13</v>
      </c>
      <c r="J14" t="s">
        <v>19</v>
      </c>
      <c r="K14" t="s">
        <v>40</v>
      </c>
      <c r="L14" t="s">
        <v>12</v>
      </c>
      <c r="M14" s="62">
        <v>65479</v>
      </c>
      <c r="N14" s="62">
        <v>65479</v>
      </c>
    </row>
    <row r="15" spans="1:17">
      <c r="A15" t="s">
        <v>45</v>
      </c>
      <c r="B15" t="s">
        <v>46</v>
      </c>
      <c r="C15" t="s">
        <v>35</v>
      </c>
      <c r="D15" t="s">
        <v>36</v>
      </c>
      <c r="E15" t="s">
        <v>37</v>
      </c>
      <c r="F15" t="s">
        <v>38</v>
      </c>
      <c r="G15" t="s">
        <v>39</v>
      </c>
      <c r="H15" t="s">
        <v>110</v>
      </c>
      <c r="I15" t="s">
        <v>13</v>
      </c>
      <c r="J15" t="s">
        <v>19</v>
      </c>
      <c r="K15" t="s">
        <v>40</v>
      </c>
      <c r="L15" t="s">
        <v>13</v>
      </c>
      <c r="M15" s="62">
        <v>3274347</v>
      </c>
      <c r="N15" s="62">
        <v>3274347</v>
      </c>
    </row>
    <row r="16" spans="1:17">
      <c r="A16" t="s">
        <v>47</v>
      </c>
      <c r="B16" t="s">
        <v>48</v>
      </c>
      <c r="C16" t="s">
        <v>35</v>
      </c>
      <c r="D16" t="s">
        <v>36</v>
      </c>
      <c r="E16" t="s">
        <v>37</v>
      </c>
      <c r="F16" t="s">
        <v>38</v>
      </c>
      <c r="G16" t="s">
        <v>39</v>
      </c>
      <c r="H16" t="s">
        <v>110</v>
      </c>
      <c r="I16" t="s">
        <v>13</v>
      </c>
      <c r="J16" t="s">
        <v>19</v>
      </c>
      <c r="K16" t="s">
        <v>40</v>
      </c>
      <c r="L16" t="s">
        <v>13</v>
      </c>
      <c r="M16" s="62">
        <v>230851</v>
      </c>
      <c r="N16" s="62">
        <v>230851</v>
      </c>
    </row>
    <row r="17" spans="1:17">
      <c r="A17" t="s">
        <v>49</v>
      </c>
      <c r="B17" t="s">
        <v>50</v>
      </c>
      <c r="C17" t="s">
        <v>35</v>
      </c>
      <c r="D17" t="s">
        <v>36</v>
      </c>
      <c r="E17" t="s">
        <v>37</v>
      </c>
      <c r="F17" t="s">
        <v>38</v>
      </c>
      <c r="G17" t="s">
        <v>39</v>
      </c>
      <c r="H17" t="s">
        <v>110</v>
      </c>
      <c r="I17" t="s">
        <v>13</v>
      </c>
      <c r="J17" t="s">
        <v>19</v>
      </c>
      <c r="K17" t="s">
        <v>40</v>
      </c>
      <c r="L17" t="s">
        <v>12</v>
      </c>
      <c r="M17" s="62">
        <v>254172</v>
      </c>
      <c r="N17" s="62">
        <v>254172</v>
      </c>
    </row>
    <row r="18" spans="1:17">
      <c r="A18" t="s">
        <v>49</v>
      </c>
      <c r="B18" t="s">
        <v>50</v>
      </c>
      <c r="C18" t="s">
        <v>35</v>
      </c>
      <c r="D18" t="s">
        <v>36</v>
      </c>
      <c r="E18" t="s">
        <v>37</v>
      </c>
      <c r="F18" t="s">
        <v>38</v>
      </c>
      <c r="G18" t="s">
        <v>39</v>
      </c>
      <c r="H18" t="s">
        <v>110</v>
      </c>
      <c r="I18" t="s">
        <v>13</v>
      </c>
      <c r="J18" t="s">
        <v>19</v>
      </c>
      <c r="K18" t="s">
        <v>40</v>
      </c>
      <c r="L18" t="s">
        <v>13</v>
      </c>
      <c r="M18" s="62">
        <v>1375710</v>
      </c>
      <c r="N18" s="62">
        <v>1375710</v>
      </c>
    </row>
    <row r="19" spans="1:17">
      <c r="A19" t="s">
        <v>141</v>
      </c>
      <c r="B19" t="s">
        <v>142</v>
      </c>
      <c r="C19" t="s">
        <v>35</v>
      </c>
      <c r="D19" t="s">
        <v>36</v>
      </c>
      <c r="E19" t="s">
        <v>37</v>
      </c>
      <c r="F19" t="s">
        <v>38</v>
      </c>
      <c r="G19" t="s">
        <v>39</v>
      </c>
      <c r="H19" t="s">
        <v>110</v>
      </c>
      <c r="I19" t="s">
        <v>13</v>
      </c>
      <c r="J19" t="s">
        <v>19</v>
      </c>
      <c r="K19" t="s">
        <v>40</v>
      </c>
      <c r="L19" t="s">
        <v>13</v>
      </c>
      <c r="M19" s="62">
        <v>99156</v>
      </c>
      <c r="N19" s="62">
        <v>99156</v>
      </c>
    </row>
    <row r="20" spans="1:17">
      <c r="A20" t="s">
        <v>143</v>
      </c>
      <c r="B20" t="s">
        <v>144</v>
      </c>
      <c r="C20" t="s">
        <v>35</v>
      </c>
      <c r="D20" t="s">
        <v>36</v>
      </c>
      <c r="E20" t="s">
        <v>37</v>
      </c>
      <c r="F20" t="s">
        <v>38</v>
      </c>
      <c r="G20" t="s">
        <v>39</v>
      </c>
      <c r="H20" t="s">
        <v>110</v>
      </c>
      <c r="I20" t="s">
        <v>13</v>
      </c>
      <c r="J20" t="s">
        <v>19</v>
      </c>
      <c r="K20" t="s">
        <v>40</v>
      </c>
      <c r="L20" t="s">
        <v>13</v>
      </c>
      <c r="M20" s="62">
        <v>85663</v>
      </c>
      <c r="N20" s="62">
        <v>85663</v>
      </c>
    </row>
    <row r="21" spans="1:17">
      <c r="A21" t="s">
        <v>116</v>
      </c>
      <c r="B21" t="s">
        <v>117</v>
      </c>
      <c r="C21" t="s">
        <v>35</v>
      </c>
      <c r="D21" t="s">
        <v>36</v>
      </c>
      <c r="E21" t="s">
        <v>37</v>
      </c>
      <c r="F21" t="s">
        <v>38</v>
      </c>
      <c r="G21" t="s">
        <v>39</v>
      </c>
      <c r="H21" t="s">
        <v>110</v>
      </c>
      <c r="I21" t="s">
        <v>13</v>
      </c>
      <c r="J21" t="s">
        <v>19</v>
      </c>
      <c r="K21" t="s">
        <v>40</v>
      </c>
      <c r="L21" t="s">
        <v>13</v>
      </c>
      <c r="M21" s="62">
        <v>473460</v>
      </c>
      <c r="N21" s="62">
        <v>473460</v>
      </c>
    </row>
    <row r="22" spans="1:17">
      <c r="A22" t="s">
        <v>61</v>
      </c>
      <c r="B22" t="s">
        <v>62</v>
      </c>
      <c r="C22" t="s">
        <v>35</v>
      </c>
      <c r="D22" t="s">
        <v>36</v>
      </c>
      <c r="E22" t="s">
        <v>37</v>
      </c>
      <c r="F22" t="s">
        <v>38</v>
      </c>
      <c r="G22" t="s">
        <v>39</v>
      </c>
      <c r="H22" t="s">
        <v>110</v>
      </c>
      <c r="I22" t="s">
        <v>13</v>
      </c>
      <c r="J22" t="s">
        <v>19</v>
      </c>
      <c r="K22" t="s">
        <v>40</v>
      </c>
      <c r="L22" t="s">
        <v>12</v>
      </c>
      <c r="M22" s="62">
        <v>66079</v>
      </c>
      <c r="N22" s="62">
        <v>66079</v>
      </c>
    </row>
    <row r="23" spans="1:17">
      <c r="A23" t="s">
        <v>61</v>
      </c>
      <c r="B23" t="s">
        <v>62</v>
      </c>
      <c r="C23" t="s">
        <v>35</v>
      </c>
      <c r="D23" t="s">
        <v>36</v>
      </c>
      <c r="E23" t="s">
        <v>37</v>
      </c>
      <c r="F23" t="s">
        <v>38</v>
      </c>
      <c r="G23" t="s">
        <v>39</v>
      </c>
      <c r="H23" t="s">
        <v>110</v>
      </c>
      <c r="I23" t="s">
        <v>13</v>
      </c>
      <c r="J23" t="s">
        <v>19</v>
      </c>
      <c r="K23" t="s">
        <v>40</v>
      </c>
      <c r="L23" t="s">
        <v>13</v>
      </c>
      <c r="M23" s="62">
        <v>209695</v>
      </c>
      <c r="N23" s="62">
        <v>209695</v>
      </c>
    </row>
    <row r="24" spans="1:17">
      <c r="A24" t="s">
        <v>145</v>
      </c>
      <c r="B24" t="s">
        <v>115</v>
      </c>
      <c r="C24" t="s">
        <v>35</v>
      </c>
      <c r="D24" t="s">
        <v>36</v>
      </c>
      <c r="E24" t="s">
        <v>37</v>
      </c>
      <c r="F24" t="s">
        <v>38</v>
      </c>
      <c r="G24" t="s">
        <v>39</v>
      </c>
      <c r="H24" t="s">
        <v>110</v>
      </c>
      <c r="I24" t="s">
        <v>55</v>
      </c>
      <c r="J24" t="s">
        <v>19</v>
      </c>
      <c r="K24" t="s">
        <v>40</v>
      </c>
      <c r="L24" t="s">
        <v>12</v>
      </c>
      <c r="M24" s="62">
        <v>37975328</v>
      </c>
      <c r="N24" s="62">
        <v>37975328</v>
      </c>
    </row>
    <row r="25" spans="1:17">
      <c r="A25" t="s">
        <v>145</v>
      </c>
      <c r="B25" t="s">
        <v>115</v>
      </c>
      <c r="C25" t="s">
        <v>35</v>
      </c>
      <c r="D25" t="s">
        <v>36</v>
      </c>
      <c r="E25" t="s">
        <v>37</v>
      </c>
      <c r="F25" t="s">
        <v>38</v>
      </c>
      <c r="G25" t="s">
        <v>39</v>
      </c>
      <c r="H25" t="s">
        <v>110</v>
      </c>
      <c r="I25" t="s">
        <v>55</v>
      </c>
      <c r="J25" t="s">
        <v>19</v>
      </c>
      <c r="K25" t="s">
        <v>40</v>
      </c>
      <c r="L25" t="s">
        <v>13</v>
      </c>
      <c r="M25" s="62">
        <v>7539383</v>
      </c>
      <c r="N25" s="62">
        <v>7539383</v>
      </c>
    </row>
    <row r="26" spans="1:17">
      <c r="A26" t="s">
        <v>65</v>
      </c>
      <c r="B26" t="s">
        <v>66</v>
      </c>
      <c r="C26" t="s">
        <v>35</v>
      </c>
      <c r="D26" t="s">
        <v>36</v>
      </c>
      <c r="E26" t="s">
        <v>37</v>
      </c>
      <c r="F26" t="s">
        <v>38</v>
      </c>
      <c r="G26" t="s">
        <v>39</v>
      </c>
      <c r="H26" t="s">
        <v>110</v>
      </c>
      <c r="I26" t="s">
        <v>55</v>
      </c>
      <c r="J26" t="s">
        <v>19</v>
      </c>
      <c r="K26" t="s">
        <v>40</v>
      </c>
      <c r="L26" t="s">
        <v>12</v>
      </c>
      <c r="M26" s="62">
        <v>81259165</v>
      </c>
      <c r="N26" s="62">
        <v>81259165</v>
      </c>
    </row>
    <row r="27" spans="1:17">
      <c r="A27" t="s">
        <v>65</v>
      </c>
      <c r="B27" t="s">
        <v>66</v>
      </c>
      <c r="C27" t="s">
        <v>35</v>
      </c>
      <c r="D27" t="s">
        <v>36</v>
      </c>
      <c r="E27" t="s">
        <v>37</v>
      </c>
      <c r="F27" t="s">
        <v>38</v>
      </c>
      <c r="G27" t="s">
        <v>56</v>
      </c>
      <c r="H27" t="s">
        <v>120</v>
      </c>
      <c r="I27" t="s">
        <v>55</v>
      </c>
      <c r="J27" t="s">
        <v>19</v>
      </c>
      <c r="K27" t="s">
        <v>40</v>
      </c>
      <c r="L27" t="s">
        <v>12</v>
      </c>
      <c r="M27" s="62">
        <v>47478447</v>
      </c>
      <c r="N27" s="62">
        <v>0</v>
      </c>
      <c r="O27" s="62">
        <v>47433511.030000001</v>
      </c>
      <c r="P27" s="62">
        <v>47433511.030000001</v>
      </c>
      <c r="Q27" s="62">
        <v>47433511.030000001</v>
      </c>
    </row>
    <row r="28" spans="1:17">
      <c r="A28" t="s">
        <v>146</v>
      </c>
      <c r="B28" t="s">
        <v>147</v>
      </c>
      <c r="C28" t="s">
        <v>35</v>
      </c>
      <c r="D28" t="s">
        <v>36</v>
      </c>
      <c r="E28" t="s">
        <v>37</v>
      </c>
      <c r="F28" t="s">
        <v>38</v>
      </c>
      <c r="G28" t="s">
        <v>39</v>
      </c>
      <c r="H28" t="s">
        <v>110</v>
      </c>
      <c r="I28" t="s">
        <v>55</v>
      </c>
      <c r="J28" t="s">
        <v>19</v>
      </c>
      <c r="K28" t="s">
        <v>40</v>
      </c>
      <c r="L28" t="s">
        <v>12</v>
      </c>
      <c r="M28" s="62">
        <v>2264051660</v>
      </c>
      <c r="N28" s="62">
        <v>2264051660</v>
      </c>
    </row>
    <row r="29" spans="1:17">
      <c r="A29" t="s">
        <v>146</v>
      </c>
      <c r="B29" t="s">
        <v>147</v>
      </c>
      <c r="C29" t="s">
        <v>35</v>
      </c>
      <c r="D29" t="s">
        <v>36</v>
      </c>
      <c r="E29" t="s">
        <v>37</v>
      </c>
      <c r="F29" t="s">
        <v>38</v>
      </c>
      <c r="G29" t="s">
        <v>56</v>
      </c>
      <c r="H29" t="s">
        <v>120</v>
      </c>
      <c r="I29" t="s">
        <v>55</v>
      </c>
      <c r="J29" t="s">
        <v>19</v>
      </c>
      <c r="K29" t="s">
        <v>40</v>
      </c>
      <c r="L29" t="s">
        <v>12</v>
      </c>
      <c r="M29" s="62">
        <v>408289488</v>
      </c>
      <c r="N29" s="62">
        <v>0</v>
      </c>
      <c r="O29" s="62">
        <v>407874849.91000003</v>
      </c>
      <c r="P29" s="62">
        <v>407874849.91000003</v>
      </c>
      <c r="Q29" s="62">
        <v>407874849.91000003</v>
      </c>
    </row>
    <row r="30" spans="1:17">
      <c r="A30" t="s">
        <v>67</v>
      </c>
      <c r="B30" t="s">
        <v>68</v>
      </c>
      <c r="C30" t="s">
        <v>35</v>
      </c>
      <c r="D30" t="s">
        <v>36</v>
      </c>
      <c r="E30" t="s">
        <v>37</v>
      </c>
      <c r="F30" t="s">
        <v>38</v>
      </c>
      <c r="G30" t="s">
        <v>39</v>
      </c>
      <c r="H30" t="s">
        <v>110</v>
      </c>
      <c r="I30" t="s">
        <v>13</v>
      </c>
      <c r="J30" t="s">
        <v>19</v>
      </c>
      <c r="K30" t="s">
        <v>40</v>
      </c>
      <c r="L30" t="s">
        <v>14</v>
      </c>
      <c r="M30" s="62">
        <v>23168353</v>
      </c>
      <c r="N30" s="62">
        <v>23168353</v>
      </c>
    </row>
    <row r="31" spans="1:17">
      <c r="A31" t="s">
        <v>67</v>
      </c>
      <c r="B31" t="s">
        <v>68</v>
      </c>
      <c r="C31" t="s">
        <v>35</v>
      </c>
      <c r="D31" t="s">
        <v>36</v>
      </c>
      <c r="E31" t="s">
        <v>37</v>
      </c>
      <c r="F31" t="s">
        <v>38</v>
      </c>
      <c r="G31" t="s">
        <v>39</v>
      </c>
      <c r="H31" t="s">
        <v>110</v>
      </c>
      <c r="I31" t="s">
        <v>13</v>
      </c>
      <c r="J31" t="s">
        <v>19</v>
      </c>
      <c r="K31" t="s">
        <v>40</v>
      </c>
      <c r="L31" t="s">
        <v>13</v>
      </c>
      <c r="M31" s="62">
        <v>69701402</v>
      </c>
      <c r="N31" s="62">
        <v>69701402</v>
      </c>
    </row>
    <row r="32" spans="1:17">
      <c r="A32" t="s">
        <v>67</v>
      </c>
      <c r="B32" t="s">
        <v>68</v>
      </c>
      <c r="C32" t="s">
        <v>35</v>
      </c>
      <c r="D32" t="s">
        <v>36</v>
      </c>
      <c r="E32" t="s">
        <v>37</v>
      </c>
      <c r="F32" t="s">
        <v>38</v>
      </c>
      <c r="G32" t="s">
        <v>39</v>
      </c>
      <c r="H32" t="s">
        <v>110</v>
      </c>
      <c r="I32" t="s">
        <v>13</v>
      </c>
      <c r="J32" t="s">
        <v>148</v>
      </c>
      <c r="K32" t="s">
        <v>149</v>
      </c>
      <c r="L32" t="s">
        <v>12</v>
      </c>
      <c r="M32" s="62">
        <v>899763337</v>
      </c>
      <c r="N32" s="62">
        <v>899763337</v>
      </c>
    </row>
    <row r="33" spans="1:17">
      <c r="A33" t="s">
        <v>67</v>
      </c>
      <c r="B33" t="s">
        <v>68</v>
      </c>
      <c r="C33" t="s">
        <v>35</v>
      </c>
      <c r="D33" t="s">
        <v>36</v>
      </c>
      <c r="E33" t="s">
        <v>37</v>
      </c>
      <c r="F33" t="s">
        <v>38</v>
      </c>
      <c r="G33" t="s">
        <v>41</v>
      </c>
      <c r="H33" t="s">
        <v>42</v>
      </c>
      <c r="I33" t="s">
        <v>13</v>
      </c>
      <c r="J33" t="s">
        <v>19</v>
      </c>
      <c r="K33" t="s">
        <v>40</v>
      </c>
      <c r="L33" t="s">
        <v>13</v>
      </c>
      <c r="M33" s="62">
        <v>1554196</v>
      </c>
      <c r="N33" s="62">
        <v>0</v>
      </c>
      <c r="O33" s="62">
        <v>1554194.5</v>
      </c>
      <c r="P33" s="62">
        <v>1554193.24</v>
      </c>
      <c r="Q33" s="62">
        <v>1554193.24</v>
      </c>
    </row>
    <row r="34" spans="1:17">
      <c r="A34" t="s">
        <v>67</v>
      </c>
      <c r="B34" t="s">
        <v>68</v>
      </c>
      <c r="C34" t="s">
        <v>35</v>
      </c>
      <c r="D34" t="s">
        <v>36</v>
      </c>
      <c r="E34" t="s">
        <v>37</v>
      </c>
      <c r="F34" t="s">
        <v>38</v>
      </c>
      <c r="G34" t="s">
        <v>56</v>
      </c>
      <c r="H34" t="s">
        <v>120</v>
      </c>
      <c r="I34" t="s">
        <v>13</v>
      </c>
      <c r="J34" t="s">
        <v>19</v>
      </c>
      <c r="K34" t="s">
        <v>40</v>
      </c>
      <c r="L34" t="s">
        <v>14</v>
      </c>
      <c r="M34" s="62">
        <v>1072</v>
      </c>
      <c r="N34" s="62">
        <v>0</v>
      </c>
      <c r="O34" s="62">
        <v>1071.24</v>
      </c>
      <c r="P34" s="62">
        <v>1071.24</v>
      </c>
      <c r="Q34" s="62">
        <v>1071.24</v>
      </c>
    </row>
    <row r="35" spans="1:17">
      <c r="A35" t="s">
        <v>67</v>
      </c>
      <c r="B35" t="s">
        <v>68</v>
      </c>
      <c r="C35" t="s">
        <v>35</v>
      </c>
      <c r="D35" t="s">
        <v>36</v>
      </c>
      <c r="E35" t="s">
        <v>37</v>
      </c>
      <c r="F35" t="s">
        <v>38</v>
      </c>
      <c r="G35" t="s">
        <v>56</v>
      </c>
      <c r="H35" t="s">
        <v>120</v>
      </c>
      <c r="I35" t="s">
        <v>13</v>
      </c>
      <c r="J35" t="s">
        <v>19</v>
      </c>
      <c r="K35" t="s">
        <v>40</v>
      </c>
      <c r="L35" t="s">
        <v>12</v>
      </c>
      <c r="M35" s="62">
        <v>84243256</v>
      </c>
      <c r="N35" s="62">
        <v>0</v>
      </c>
      <c r="O35" s="62">
        <v>84160257.189999998</v>
      </c>
      <c r="P35" s="62">
        <v>84160257.189999998</v>
      </c>
      <c r="Q35" s="62">
        <v>84160257.189999998</v>
      </c>
    </row>
    <row r="36" spans="1:17">
      <c r="A36" t="s">
        <v>67</v>
      </c>
      <c r="B36" t="s">
        <v>68</v>
      </c>
      <c r="C36" t="s">
        <v>35</v>
      </c>
      <c r="D36" t="s">
        <v>36</v>
      </c>
      <c r="E36" t="s">
        <v>37</v>
      </c>
      <c r="F36" t="s">
        <v>38</v>
      </c>
      <c r="G36" t="s">
        <v>56</v>
      </c>
      <c r="H36" t="s">
        <v>120</v>
      </c>
      <c r="I36" t="s">
        <v>13</v>
      </c>
      <c r="J36" t="s">
        <v>19</v>
      </c>
      <c r="K36" t="s">
        <v>40</v>
      </c>
      <c r="L36" t="s">
        <v>13</v>
      </c>
      <c r="M36" s="62">
        <v>8384180</v>
      </c>
      <c r="N36" s="62">
        <v>0</v>
      </c>
      <c r="O36" s="62">
        <v>8364257.3600000003</v>
      </c>
      <c r="P36" s="62">
        <v>8364257.3600000003</v>
      </c>
      <c r="Q36" s="62">
        <v>8364257.3600000003</v>
      </c>
    </row>
    <row r="38" spans="1:17">
      <c r="M38" s="63">
        <f>SUM(M10:M37)</f>
        <v>4033641688</v>
      </c>
      <c r="N38" s="63">
        <f>SUM(N10:N37)</f>
        <v>3483691049</v>
      </c>
      <c r="O38" s="63">
        <f>SUM(O10:O37)</f>
        <v>549388141.23000014</v>
      </c>
      <c r="P38" s="63">
        <f>SUM(P10:P37)</f>
        <v>549388139.97000015</v>
      </c>
      <c r="Q38" s="63">
        <f>SUM(Q10:Q37)</f>
        <v>549388139.97000015</v>
      </c>
    </row>
  </sheetData>
  <mergeCells count="1">
    <mergeCell ref="A4:Q4"/>
  </mergeCells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7"/>
  <dimension ref="A1:Q38"/>
  <sheetViews>
    <sheetView topLeftCell="A7" workbookViewId="0">
      <selection activeCell="U58" sqref="U58"/>
    </sheetView>
  </sheetViews>
  <sheetFormatPr defaultRowHeight="12.75"/>
  <cols>
    <col min="2" max="2" width="21.42578125" customWidth="1"/>
    <col min="13" max="13" width="15.42578125" bestFit="1" customWidth="1"/>
    <col min="14" max="14" width="16.42578125" customWidth="1"/>
    <col min="15" max="16" width="13.85546875" bestFit="1" customWidth="1"/>
  </cols>
  <sheetData>
    <row r="1" spans="1:17">
      <c r="A1" t="s">
        <v>126</v>
      </c>
    </row>
    <row r="3" spans="1:17">
      <c r="A3" t="s">
        <v>109</v>
      </c>
    </row>
    <row r="4" spans="1:17">
      <c r="A4" s="91" t="s">
        <v>157</v>
      </c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</row>
    <row r="7" spans="1:17">
      <c r="A7" t="s">
        <v>21</v>
      </c>
      <c r="C7" t="s">
        <v>22</v>
      </c>
      <c r="D7" t="s">
        <v>23</v>
      </c>
      <c r="E7" t="s">
        <v>24</v>
      </c>
      <c r="G7" t="s">
        <v>25</v>
      </c>
      <c r="I7" t="s">
        <v>26</v>
      </c>
      <c r="J7" t="s">
        <v>27</v>
      </c>
      <c r="K7" t="s">
        <v>28</v>
      </c>
      <c r="L7" t="s">
        <v>29</v>
      </c>
      <c r="M7" t="s">
        <v>150</v>
      </c>
      <c r="N7" t="s">
        <v>151</v>
      </c>
      <c r="O7" t="s">
        <v>128</v>
      </c>
      <c r="P7" t="s">
        <v>129</v>
      </c>
      <c r="Q7" t="s">
        <v>130</v>
      </c>
    </row>
    <row r="8" spans="1:17">
      <c r="M8" t="s">
        <v>152</v>
      </c>
      <c r="N8" t="s">
        <v>153</v>
      </c>
      <c r="O8" t="s">
        <v>131</v>
      </c>
      <c r="P8" t="s">
        <v>132</v>
      </c>
      <c r="Q8" t="s">
        <v>133</v>
      </c>
    </row>
    <row r="9" spans="1:17">
      <c r="L9" t="s">
        <v>32</v>
      </c>
      <c r="M9" t="s">
        <v>134</v>
      </c>
      <c r="N9" t="s">
        <v>134</v>
      </c>
      <c r="O9" t="s">
        <v>134</v>
      </c>
      <c r="P9" t="s">
        <v>134</v>
      </c>
      <c r="Q9" t="s">
        <v>134</v>
      </c>
    </row>
    <row r="10" spans="1:17">
      <c r="A10" t="s">
        <v>139</v>
      </c>
      <c r="B10" t="s">
        <v>140</v>
      </c>
      <c r="C10" t="s">
        <v>35</v>
      </c>
      <c r="D10" t="s">
        <v>36</v>
      </c>
      <c r="E10" t="s">
        <v>37</v>
      </c>
      <c r="F10" t="s">
        <v>38</v>
      </c>
      <c r="G10" t="s">
        <v>39</v>
      </c>
      <c r="H10" t="s">
        <v>110</v>
      </c>
      <c r="I10" t="s">
        <v>13</v>
      </c>
      <c r="J10" t="s">
        <v>19</v>
      </c>
      <c r="K10" t="s">
        <v>40</v>
      </c>
      <c r="L10" t="s">
        <v>14</v>
      </c>
      <c r="M10" s="62">
        <v>80877171</v>
      </c>
      <c r="N10" s="62">
        <v>80877171</v>
      </c>
    </row>
    <row r="11" spans="1:17">
      <c r="A11" t="s">
        <v>139</v>
      </c>
      <c r="B11" t="s">
        <v>140</v>
      </c>
      <c r="C11" t="s">
        <v>35</v>
      </c>
      <c r="D11" t="s">
        <v>36</v>
      </c>
      <c r="E11" t="s">
        <v>37</v>
      </c>
      <c r="F11" t="s">
        <v>38</v>
      </c>
      <c r="G11" t="s">
        <v>39</v>
      </c>
      <c r="H11" t="s">
        <v>110</v>
      </c>
      <c r="I11" t="s">
        <v>13</v>
      </c>
      <c r="J11" t="s">
        <v>19</v>
      </c>
      <c r="K11" t="s">
        <v>40</v>
      </c>
      <c r="L11" t="s">
        <v>12</v>
      </c>
      <c r="M11" s="62">
        <v>1296585</v>
      </c>
      <c r="N11" s="62">
        <v>1296585</v>
      </c>
      <c r="O11" s="62">
        <v>469742.61</v>
      </c>
      <c r="P11" s="62">
        <v>469742.61</v>
      </c>
      <c r="Q11" s="62">
        <v>469742.61</v>
      </c>
    </row>
    <row r="12" spans="1:17">
      <c r="A12" t="s">
        <v>33</v>
      </c>
      <c r="B12" t="s">
        <v>34</v>
      </c>
      <c r="C12" t="s">
        <v>35</v>
      </c>
      <c r="D12" t="s">
        <v>36</v>
      </c>
      <c r="E12" t="s">
        <v>37</v>
      </c>
      <c r="F12" t="s">
        <v>38</v>
      </c>
      <c r="G12" t="s">
        <v>39</v>
      </c>
      <c r="H12" t="s">
        <v>110</v>
      </c>
      <c r="I12" t="s">
        <v>13</v>
      </c>
      <c r="J12" t="s">
        <v>19</v>
      </c>
      <c r="K12" t="s">
        <v>40</v>
      </c>
      <c r="L12" t="s">
        <v>13</v>
      </c>
      <c r="M12" s="62">
        <v>1491350</v>
      </c>
      <c r="N12" s="62">
        <v>1491350</v>
      </c>
      <c r="O12" s="62">
        <v>1465927.08</v>
      </c>
      <c r="P12" s="62">
        <v>1465927.08</v>
      </c>
      <c r="Q12" s="62">
        <v>1465927.08</v>
      </c>
    </row>
    <row r="13" spans="1:17">
      <c r="A13" t="s">
        <v>43</v>
      </c>
      <c r="B13" t="s">
        <v>44</v>
      </c>
      <c r="C13" t="s">
        <v>35</v>
      </c>
      <c r="D13" t="s">
        <v>36</v>
      </c>
      <c r="E13" t="s">
        <v>37</v>
      </c>
      <c r="F13" t="s">
        <v>38</v>
      </c>
      <c r="G13" t="s">
        <v>39</v>
      </c>
      <c r="H13" t="s">
        <v>110</v>
      </c>
      <c r="I13" t="s">
        <v>13</v>
      </c>
      <c r="J13" t="s">
        <v>19</v>
      </c>
      <c r="K13" t="s">
        <v>40</v>
      </c>
      <c r="L13" t="s">
        <v>12</v>
      </c>
      <c r="M13" s="62">
        <v>10427703</v>
      </c>
      <c r="N13" s="62">
        <v>10427703</v>
      </c>
      <c r="O13" s="62">
        <v>887272.62</v>
      </c>
      <c r="P13" s="62">
        <v>887272.62</v>
      </c>
      <c r="Q13" s="62">
        <v>887272.62</v>
      </c>
    </row>
    <row r="14" spans="1:17">
      <c r="A14" t="s">
        <v>45</v>
      </c>
      <c r="B14" t="s">
        <v>46</v>
      </c>
      <c r="C14" t="s">
        <v>35</v>
      </c>
      <c r="D14" t="s">
        <v>36</v>
      </c>
      <c r="E14" t="s">
        <v>37</v>
      </c>
      <c r="F14" t="s">
        <v>38</v>
      </c>
      <c r="G14" t="s">
        <v>39</v>
      </c>
      <c r="H14" t="s">
        <v>110</v>
      </c>
      <c r="I14" t="s">
        <v>13</v>
      </c>
      <c r="J14" t="s">
        <v>19</v>
      </c>
      <c r="K14" t="s">
        <v>40</v>
      </c>
      <c r="L14" t="s">
        <v>12</v>
      </c>
      <c r="M14" s="62">
        <v>65479</v>
      </c>
      <c r="N14" s="62">
        <v>65479</v>
      </c>
      <c r="O14" s="62">
        <v>64363.69</v>
      </c>
      <c r="P14" s="62">
        <v>64363.69</v>
      </c>
      <c r="Q14" s="62">
        <v>64363.69</v>
      </c>
    </row>
    <row r="15" spans="1:17">
      <c r="A15" t="s">
        <v>45</v>
      </c>
      <c r="B15" t="s">
        <v>46</v>
      </c>
      <c r="C15" t="s">
        <v>35</v>
      </c>
      <c r="D15" t="s">
        <v>36</v>
      </c>
      <c r="E15" t="s">
        <v>37</v>
      </c>
      <c r="F15" t="s">
        <v>38</v>
      </c>
      <c r="G15" t="s">
        <v>39</v>
      </c>
      <c r="H15" t="s">
        <v>110</v>
      </c>
      <c r="I15" t="s">
        <v>13</v>
      </c>
      <c r="J15" t="s">
        <v>19</v>
      </c>
      <c r="K15" t="s">
        <v>40</v>
      </c>
      <c r="L15" t="s">
        <v>13</v>
      </c>
      <c r="M15" s="62">
        <v>3274347</v>
      </c>
      <c r="N15" s="62">
        <v>3274347</v>
      </c>
      <c r="O15" s="62">
        <v>3218528.99</v>
      </c>
      <c r="P15" s="62">
        <v>3218528.99</v>
      </c>
      <c r="Q15" s="62">
        <v>3218528.99</v>
      </c>
    </row>
    <row r="16" spans="1:17">
      <c r="A16" t="s">
        <v>47</v>
      </c>
      <c r="B16" t="s">
        <v>48</v>
      </c>
      <c r="C16" t="s">
        <v>35</v>
      </c>
      <c r="D16" t="s">
        <v>36</v>
      </c>
      <c r="E16" t="s">
        <v>37</v>
      </c>
      <c r="F16" t="s">
        <v>38</v>
      </c>
      <c r="G16" t="s">
        <v>39</v>
      </c>
      <c r="H16" t="s">
        <v>110</v>
      </c>
      <c r="I16" t="s">
        <v>13</v>
      </c>
      <c r="J16" t="s">
        <v>19</v>
      </c>
      <c r="K16" t="s">
        <v>40</v>
      </c>
      <c r="L16" t="s">
        <v>13</v>
      </c>
      <c r="M16" s="62">
        <v>230851</v>
      </c>
      <c r="N16" s="62">
        <v>230851</v>
      </c>
      <c r="O16" s="62">
        <v>226915.65</v>
      </c>
      <c r="P16" s="62">
        <v>226915.65</v>
      </c>
      <c r="Q16" s="62">
        <v>226915.65</v>
      </c>
    </row>
    <row r="17" spans="1:17">
      <c r="A17" t="s">
        <v>49</v>
      </c>
      <c r="B17" t="s">
        <v>50</v>
      </c>
      <c r="C17" t="s">
        <v>35</v>
      </c>
      <c r="D17" t="s">
        <v>36</v>
      </c>
      <c r="E17" t="s">
        <v>37</v>
      </c>
      <c r="F17" t="s">
        <v>38</v>
      </c>
      <c r="G17" t="s">
        <v>39</v>
      </c>
      <c r="H17" t="s">
        <v>110</v>
      </c>
      <c r="I17" t="s">
        <v>13</v>
      </c>
      <c r="J17" t="s">
        <v>19</v>
      </c>
      <c r="K17" t="s">
        <v>40</v>
      </c>
      <c r="L17" t="s">
        <v>12</v>
      </c>
      <c r="M17" s="62">
        <v>254172</v>
      </c>
      <c r="N17" s="62">
        <v>254172</v>
      </c>
      <c r="O17" s="62">
        <v>136248.95999999999</v>
      </c>
      <c r="P17" s="62">
        <v>136248.95999999999</v>
      </c>
      <c r="Q17" s="62">
        <v>136248.95999999999</v>
      </c>
    </row>
    <row r="18" spans="1:17">
      <c r="A18" t="s">
        <v>49</v>
      </c>
      <c r="B18" t="s">
        <v>50</v>
      </c>
      <c r="C18" t="s">
        <v>35</v>
      </c>
      <c r="D18" t="s">
        <v>36</v>
      </c>
      <c r="E18" t="s">
        <v>37</v>
      </c>
      <c r="F18" t="s">
        <v>38</v>
      </c>
      <c r="G18" t="s">
        <v>39</v>
      </c>
      <c r="H18" t="s">
        <v>110</v>
      </c>
      <c r="I18" t="s">
        <v>13</v>
      </c>
      <c r="J18" t="s">
        <v>19</v>
      </c>
      <c r="K18" t="s">
        <v>40</v>
      </c>
      <c r="L18" t="s">
        <v>13</v>
      </c>
      <c r="M18" s="62">
        <v>1375710</v>
      </c>
      <c r="N18" s="62">
        <v>1375710</v>
      </c>
      <c r="O18" s="62">
        <v>1352258.69</v>
      </c>
      <c r="P18" s="62">
        <v>1352258.69</v>
      </c>
      <c r="Q18" s="62">
        <v>1352258.69</v>
      </c>
    </row>
    <row r="19" spans="1:17">
      <c r="A19" t="s">
        <v>141</v>
      </c>
      <c r="B19" t="s">
        <v>142</v>
      </c>
      <c r="C19" t="s">
        <v>35</v>
      </c>
      <c r="D19" t="s">
        <v>36</v>
      </c>
      <c r="E19" t="s">
        <v>37</v>
      </c>
      <c r="F19" t="s">
        <v>38</v>
      </c>
      <c r="G19" t="s">
        <v>39</v>
      </c>
      <c r="H19" t="s">
        <v>110</v>
      </c>
      <c r="I19" t="s">
        <v>13</v>
      </c>
      <c r="J19" t="s">
        <v>19</v>
      </c>
      <c r="K19" t="s">
        <v>40</v>
      </c>
      <c r="L19" t="s">
        <v>13</v>
      </c>
      <c r="M19" s="62">
        <v>99156</v>
      </c>
      <c r="N19" s="62">
        <v>99156</v>
      </c>
      <c r="O19" s="62">
        <v>97465.95</v>
      </c>
      <c r="P19" s="62">
        <v>97465.95</v>
      </c>
      <c r="Q19" s="62">
        <v>97465.95</v>
      </c>
    </row>
    <row r="20" spans="1:17">
      <c r="A20" t="s">
        <v>143</v>
      </c>
      <c r="B20" t="s">
        <v>144</v>
      </c>
      <c r="C20" t="s">
        <v>35</v>
      </c>
      <c r="D20" t="s">
        <v>36</v>
      </c>
      <c r="E20" t="s">
        <v>37</v>
      </c>
      <c r="F20" t="s">
        <v>38</v>
      </c>
      <c r="G20" t="s">
        <v>39</v>
      </c>
      <c r="H20" t="s">
        <v>110</v>
      </c>
      <c r="I20" t="s">
        <v>13</v>
      </c>
      <c r="J20" t="s">
        <v>19</v>
      </c>
      <c r="K20" t="s">
        <v>40</v>
      </c>
      <c r="L20" t="s">
        <v>13</v>
      </c>
      <c r="M20" s="62">
        <v>85663</v>
      </c>
      <c r="N20" s="62">
        <v>85663</v>
      </c>
      <c r="O20" s="62">
        <v>84202.83</v>
      </c>
      <c r="P20" s="62">
        <v>84202.83</v>
      </c>
      <c r="Q20" s="62">
        <v>84202.83</v>
      </c>
    </row>
    <row r="21" spans="1:17">
      <c r="A21" t="s">
        <v>116</v>
      </c>
      <c r="B21" t="s">
        <v>117</v>
      </c>
      <c r="C21" t="s">
        <v>35</v>
      </c>
      <c r="D21" t="s">
        <v>36</v>
      </c>
      <c r="E21" t="s">
        <v>37</v>
      </c>
      <c r="F21" t="s">
        <v>38</v>
      </c>
      <c r="G21" t="s">
        <v>39</v>
      </c>
      <c r="H21" t="s">
        <v>110</v>
      </c>
      <c r="I21" t="s">
        <v>13</v>
      </c>
      <c r="J21" t="s">
        <v>19</v>
      </c>
      <c r="K21" t="s">
        <v>40</v>
      </c>
      <c r="L21" t="s">
        <v>13</v>
      </c>
      <c r="M21" s="62">
        <v>473460</v>
      </c>
      <c r="N21" s="62">
        <v>473460</v>
      </c>
      <c r="O21" s="62">
        <v>465389.11</v>
      </c>
      <c r="P21" s="62">
        <v>465389.11</v>
      </c>
      <c r="Q21" s="62">
        <v>465389.11</v>
      </c>
    </row>
    <row r="22" spans="1:17">
      <c r="A22" t="s">
        <v>61</v>
      </c>
      <c r="B22" t="s">
        <v>62</v>
      </c>
      <c r="C22" t="s">
        <v>35</v>
      </c>
      <c r="D22" t="s">
        <v>36</v>
      </c>
      <c r="E22" t="s">
        <v>37</v>
      </c>
      <c r="F22" t="s">
        <v>38</v>
      </c>
      <c r="G22" t="s">
        <v>39</v>
      </c>
      <c r="H22" t="s">
        <v>110</v>
      </c>
      <c r="I22" t="s">
        <v>13</v>
      </c>
      <c r="J22" t="s">
        <v>19</v>
      </c>
      <c r="K22" t="s">
        <v>40</v>
      </c>
      <c r="L22" t="s">
        <v>12</v>
      </c>
      <c r="M22" s="62">
        <v>66079</v>
      </c>
      <c r="N22" s="62">
        <v>66079</v>
      </c>
    </row>
    <row r="23" spans="1:17">
      <c r="A23" t="s">
        <v>61</v>
      </c>
      <c r="B23" t="s">
        <v>62</v>
      </c>
      <c r="C23" t="s">
        <v>35</v>
      </c>
      <c r="D23" t="s">
        <v>36</v>
      </c>
      <c r="E23" t="s">
        <v>37</v>
      </c>
      <c r="F23" t="s">
        <v>38</v>
      </c>
      <c r="G23" t="s">
        <v>39</v>
      </c>
      <c r="H23" t="s">
        <v>110</v>
      </c>
      <c r="I23" t="s">
        <v>13</v>
      </c>
      <c r="J23" t="s">
        <v>19</v>
      </c>
      <c r="K23" t="s">
        <v>40</v>
      </c>
      <c r="L23" t="s">
        <v>13</v>
      </c>
      <c r="M23" s="62">
        <v>209695</v>
      </c>
      <c r="N23" s="62">
        <v>209695</v>
      </c>
      <c r="O23" s="62">
        <v>206120.85</v>
      </c>
      <c r="P23" s="62">
        <v>206120.85</v>
      </c>
      <c r="Q23" s="62">
        <v>206120.85</v>
      </c>
    </row>
    <row r="24" spans="1:17">
      <c r="A24" t="s">
        <v>145</v>
      </c>
      <c r="B24" t="s">
        <v>115</v>
      </c>
      <c r="C24" t="s">
        <v>35</v>
      </c>
      <c r="D24" t="s">
        <v>36</v>
      </c>
      <c r="E24" t="s">
        <v>37</v>
      </c>
      <c r="F24" t="s">
        <v>38</v>
      </c>
      <c r="G24" t="s">
        <v>39</v>
      </c>
      <c r="H24" t="s">
        <v>110</v>
      </c>
      <c r="I24" t="s">
        <v>55</v>
      </c>
      <c r="J24" t="s">
        <v>19</v>
      </c>
      <c r="K24" t="s">
        <v>40</v>
      </c>
      <c r="L24" t="s">
        <v>12</v>
      </c>
      <c r="M24" s="62">
        <v>37975328</v>
      </c>
      <c r="N24" s="62">
        <v>37975328</v>
      </c>
      <c r="O24" s="62">
        <v>19232160.93</v>
      </c>
      <c r="P24" s="62">
        <v>19232160.93</v>
      </c>
      <c r="Q24" s="62">
        <v>19232160.93</v>
      </c>
    </row>
    <row r="25" spans="1:17">
      <c r="A25" t="s">
        <v>145</v>
      </c>
      <c r="B25" t="s">
        <v>115</v>
      </c>
      <c r="C25" t="s">
        <v>35</v>
      </c>
      <c r="D25" t="s">
        <v>36</v>
      </c>
      <c r="E25" t="s">
        <v>37</v>
      </c>
      <c r="F25" t="s">
        <v>38</v>
      </c>
      <c r="G25" t="s">
        <v>39</v>
      </c>
      <c r="H25" t="s">
        <v>110</v>
      </c>
      <c r="I25" t="s">
        <v>55</v>
      </c>
      <c r="J25" t="s">
        <v>19</v>
      </c>
      <c r="K25" t="s">
        <v>40</v>
      </c>
      <c r="L25" t="s">
        <v>13</v>
      </c>
      <c r="M25" s="62">
        <v>7539383</v>
      </c>
      <c r="N25" s="62">
        <v>7539383</v>
      </c>
      <c r="O25" s="62">
        <v>7278765.5899999999</v>
      </c>
      <c r="P25" s="62">
        <v>7278765.5899999999</v>
      </c>
      <c r="Q25" s="62">
        <v>7278765.5899999999</v>
      </c>
    </row>
    <row r="26" spans="1:17">
      <c r="A26" t="s">
        <v>65</v>
      </c>
      <c r="B26" t="s">
        <v>66</v>
      </c>
      <c r="C26" t="s">
        <v>35</v>
      </c>
      <c r="D26" t="s">
        <v>36</v>
      </c>
      <c r="E26" t="s">
        <v>37</v>
      </c>
      <c r="F26" t="s">
        <v>38</v>
      </c>
      <c r="G26" t="s">
        <v>39</v>
      </c>
      <c r="H26" t="s">
        <v>110</v>
      </c>
      <c r="I26" t="s">
        <v>55</v>
      </c>
      <c r="J26" t="s">
        <v>19</v>
      </c>
      <c r="K26" t="s">
        <v>40</v>
      </c>
      <c r="L26" t="s">
        <v>12</v>
      </c>
      <c r="M26" s="62">
        <v>81259165</v>
      </c>
      <c r="N26" s="62">
        <v>81259165</v>
      </c>
      <c r="O26" s="62">
        <v>79172472.709999993</v>
      </c>
      <c r="P26" s="62">
        <v>79172472.709999993</v>
      </c>
      <c r="Q26" s="62">
        <v>79172472.709999993</v>
      </c>
    </row>
    <row r="27" spans="1:17">
      <c r="A27" t="s">
        <v>65</v>
      </c>
      <c r="B27" t="s">
        <v>66</v>
      </c>
      <c r="C27" t="s">
        <v>35</v>
      </c>
      <c r="D27" t="s">
        <v>36</v>
      </c>
      <c r="E27" t="s">
        <v>37</v>
      </c>
      <c r="F27" t="s">
        <v>38</v>
      </c>
      <c r="G27" t="s">
        <v>56</v>
      </c>
      <c r="H27" t="s">
        <v>120</v>
      </c>
      <c r="I27" t="s">
        <v>55</v>
      </c>
      <c r="J27" t="s">
        <v>19</v>
      </c>
      <c r="K27" t="s">
        <v>40</v>
      </c>
      <c r="L27" t="s">
        <v>12</v>
      </c>
      <c r="M27" s="62">
        <v>57949090</v>
      </c>
      <c r="N27" s="62">
        <v>0</v>
      </c>
      <c r="O27" s="62">
        <v>57904153.130000003</v>
      </c>
      <c r="P27" s="62">
        <v>57904153.130000003</v>
      </c>
      <c r="Q27" s="62">
        <v>57904153.130000003</v>
      </c>
    </row>
    <row r="28" spans="1:17">
      <c r="A28" t="s">
        <v>146</v>
      </c>
      <c r="B28" t="s">
        <v>147</v>
      </c>
      <c r="C28" t="s">
        <v>35</v>
      </c>
      <c r="D28" t="s">
        <v>36</v>
      </c>
      <c r="E28" t="s">
        <v>37</v>
      </c>
      <c r="F28" t="s">
        <v>38</v>
      </c>
      <c r="G28" t="s">
        <v>39</v>
      </c>
      <c r="H28" t="s">
        <v>110</v>
      </c>
      <c r="I28" t="s">
        <v>55</v>
      </c>
      <c r="J28" t="s">
        <v>19</v>
      </c>
      <c r="K28" t="s">
        <v>40</v>
      </c>
      <c r="L28" t="s">
        <v>12</v>
      </c>
      <c r="M28" s="62">
        <v>2264051660</v>
      </c>
      <c r="N28" s="62">
        <v>2264051660</v>
      </c>
      <c r="O28" s="62">
        <v>2213893278.4099998</v>
      </c>
      <c r="P28" s="62">
        <v>2213893278.4099998</v>
      </c>
      <c r="Q28" s="62">
        <v>2213893278.4099998</v>
      </c>
    </row>
    <row r="29" spans="1:17">
      <c r="A29" t="s">
        <v>146</v>
      </c>
      <c r="B29" t="s">
        <v>147</v>
      </c>
      <c r="C29" t="s">
        <v>35</v>
      </c>
      <c r="D29" t="s">
        <v>36</v>
      </c>
      <c r="E29" t="s">
        <v>37</v>
      </c>
      <c r="F29" t="s">
        <v>38</v>
      </c>
      <c r="G29" t="s">
        <v>56</v>
      </c>
      <c r="H29" t="s">
        <v>120</v>
      </c>
      <c r="I29" t="s">
        <v>55</v>
      </c>
      <c r="J29" t="s">
        <v>19</v>
      </c>
      <c r="K29" t="s">
        <v>40</v>
      </c>
      <c r="L29" t="s">
        <v>12</v>
      </c>
      <c r="M29" s="62">
        <v>505962740</v>
      </c>
      <c r="N29" s="62">
        <v>0</v>
      </c>
      <c r="O29" s="62">
        <v>505423493.37</v>
      </c>
      <c r="P29" s="62">
        <v>505423493.37</v>
      </c>
      <c r="Q29" s="62">
        <v>505423493.37</v>
      </c>
    </row>
    <row r="30" spans="1:17">
      <c r="A30" t="s">
        <v>67</v>
      </c>
      <c r="B30" t="s">
        <v>68</v>
      </c>
      <c r="C30" t="s">
        <v>35</v>
      </c>
      <c r="D30" t="s">
        <v>36</v>
      </c>
      <c r="E30" t="s">
        <v>37</v>
      </c>
      <c r="F30" t="s">
        <v>38</v>
      </c>
      <c r="G30" t="s">
        <v>39</v>
      </c>
      <c r="H30" t="s">
        <v>110</v>
      </c>
      <c r="I30" t="s">
        <v>13</v>
      </c>
      <c r="J30" t="s">
        <v>19</v>
      </c>
      <c r="K30" t="s">
        <v>40</v>
      </c>
      <c r="L30" t="s">
        <v>14</v>
      </c>
      <c r="M30" s="62">
        <v>23168353</v>
      </c>
      <c r="N30" s="62">
        <v>23156353</v>
      </c>
    </row>
    <row r="31" spans="1:17">
      <c r="A31" t="s">
        <v>67</v>
      </c>
      <c r="B31" t="s">
        <v>68</v>
      </c>
      <c r="C31" t="s">
        <v>35</v>
      </c>
      <c r="D31" t="s">
        <v>36</v>
      </c>
      <c r="E31" t="s">
        <v>37</v>
      </c>
      <c r="F31" t="s">
        <v>38</v>
      </c>
      <c r="G31" t="s">
        <v>39</v>
      </c>
      <c r="H31" t="s">
        <v>110</v>
      </c>
      <c r="I31" t="s">
        <v>13</v>
      </c>
      <c r="J31" t="s">
        <v>19</v>
      </c>
      <c r="K31" t="s">
        <v>40</v>
      </c>
      <c r="L31" t="s">
        <v>13</v>
      </c>
      <c r="M31" s="62">
        <v>68801402</v>
      </c>
      <c r="N31" s="62">
        <v>68801402</v>
      </c>
      <c r="O31" s="62">
        <v>68503036.599999994</v>
      </c>
      <c r="P31" s="62">
        <v>68503036.599999994</v>
      </c>
      <c r="Q31" s="62">
        <v>68503036.599999994</v>
      </c>
    </row>
    <row r="32" spans="1:17">
      <c r="A32" t="s">
        <v>67</v>
      </c>
      <c r="B32" t="s">
        <v>68</v>
      </c>
      <c r="C32" t="s">
        <v>35</v>
      </c>
      <c r="D32" t="s">
        <v>36</v>
      </c>
      <c r="E32" t="s">
        <v>37</v>
      </c>
      <c r="F32" t="s">
        <v>38</v>
      </c>
      <c r="G32" t="s">
        <v>39</v>
      </c>
      <c r="H32" t="s">
        <v>110</v>
      </c>
      <c r="I32" t="s">
        <v>13</v>
      </c>
      <c r="J32" t="s">
        <v>148</v>
      </c>
      <c r="K32" t="s">
        <v>149</v>
      </c>
      <c r="L32" t="s">
        <v>12</v>
      </c>
      <c r="M32" s="62">
        <v>899763337</v>
      </c>
      <c r="N32" s="62">
        <v>899763337</v>
      </c>
      <c r="O32" s="62">
        <v>79960245.730000004</v>
      </c>
      <c r="P32" s="62">
        <v>79960245.730000004</v>
      </c>
      <c r="Q32" s="62">
        <v>79960245.730000004</v>
      </c>
    </row>
    <row r="33" spans="1:17">
      <c r="A33" t="s">
        <v>67</v>
      </c>
      <c r="B33" t="s">
        <v>68</v>
      </c>
      <c r="C33" t="s">
        <v>35</v>
      </c>
      <c r="D33" t="s">
        <v>36</v>
      </c>
      <c r="E33" t="s">
        <v>37</v>
      </c>
      <c r="F33" t="s">
        <v>38</v>
      </c>
      <c r="G33" t="s">
        <v>41</v>
      </c>
      <c r="H33" t="s">
        <v>42</v>
      </c>
      <c r="I33" t="s">
        <v>13</v>
      </c>
      <c r="J33" t="s">
        <v>19</v>
      </c>
      <c r="K33" t="s">
        <v>40</v>
      </c>
      <c r="L33" t="s">
        <v>13</v>
      </c>
      <c r="M33" s="62">
        <v>1764860</v>
      </c>
      <c r="N33" s="62">
        <v>0</v>
      </c>
      <c r="O33" s="62">
        <v>1764858.4</v>
      </c>
      <c r="P33" s="62">
        <v>1764857.14</v>
      </c>
      <c r="Q33" s="62">
        <v>1764857.14</v>
      </c>
    </row>
    <row r="34" spans="1:17">
      <c r="A34" t="s">
        <v>67</v>
      </c>
      <c r="B34" t="s">
        <v>68</v>
      </c>
      <c r="C34" t="s">
        <v>35</v>
      </c>
      <c r="D34" t="s">
        <v>36</v>
      </c>
      <c r="E34" t="s">
        <v>37</v>
      </c>
      <c r="F34" t="s">
        <v>38</v>
      </c>
      <c r="G34" t="s">
        <v>56</v>
      </c>
      <c r="H34" t="s">
        <v>120</v>
      </c>
      <c r="I34" t="s">
        <v>13</v>
      </c>
      <c r="J34" t="s">
        <v>19</v>
      </c>
      <c r="K34" t="s">
        <v>40</v>
      </c>
      <c r="L34" t="s">
        <v>14</v>
      </c>
      <c r="M34" s="62">
        <v>85959</v>
      </c>
      <c r="N34" s="62">
        <v>0</v>
      </c>
      <c r="O34" s="62">
        <v>85957.91</v>
      </c>
      <c r="P34" s="62">
        <v>85957.91</v>
      </c>
      <c r="Q34" s="62">
        <v>85957.91</v>
      </c>
    </row>
    <row r="35" spans="1:17">
      <c r="A35" t="s">
        <v>67</v>
      </c>
      <c r="B35" t="s">
        <v>68</v>
      </c>
      <c r="C35" t="s">
        <v>35</v>
      </c>
      <c r="D35" t="s">
        <v>36</v>
      </c>
      <c r="E35" t="s">
        <v>37</v>
      </c>
      <c r="F35" t="s">
        <v>38</v>
      </c>
      <c r="G35" t="s">
        <v>56</v>
      </c>
      <c r="H35" t="s">
        <v>120</v>
      </c>
      <c r="I35" t="s">
        <v>13</v>
      </c>
      <c r="J35" t="s">
        <v>19</v>
      </c>
      <c r="K35" t="s">
        <v>40</v>
      </c>
      <c r="L35" t="s">
        <v>12</v>
      </c>
      <c r="M35" s="62">
        <v>109487064</v>
      </c>
      <c r="N35" s="62">
        <v>0</v>
      </c>
      <c r="O35" s="62">
        <v>109299650.29000001</v>
      </c>
      <c r="P35" s="62">
        <v>109299650.29000001</v>
      </c>
      <c r="Q35" s="62">
        <v>109299650.29000001</v>
      </c>
    </row>
    <row r="36" spans="1:17">
      <c r="A36" t="s">
        <v>67</v>
      </c>
      <c r="B36" t="s">
        <v>68</v>
      </c>
      <c r="C36" t="s">
        <v>35</v>
      </c>
      <c r="D36" t="s">
        <v>36</v>
      </c>
      <c r="E36" t="s">
        <v>37</v>
      </c>
      <c r="F36" t="s">
        <v>38</v>
      </c>
      <c r="G36" t="s">
        <v>56</v>
      </c>
      <c r="H36" t="s">
        <v>120</v>
      </c>
      <c r="I36" t="s">
        <v>13</v>
      </c>
      <c r="J36" t="s">
        <v>19</v>
      </c>
      <c r="K36" t="s">
        <v>40</v>
      </c>
      <c r="L36" t="s">
        <v>13</v>
      </c>
      <c r="M36" s="62">
        <v>21899711</v>
      </c>
      <c r="N36" s="62">
        <v>0</v>
      </c>
      <c r="O36" s="62">
        <v>21874818.329999998</v>
      </c>
      <c r="P36" s="62">
        <v>21874818.329999998</v>
      </c>
      <c r="Q36" s="62">
        <v>21874818.329999998</v>
      </c>
    </row>
    <row r="37" spans="1:17">
      <c r="M37" s="62"/>
      <c r="N37" s="62"/>
      <c r="O37" s="62"/>
      <c r="P37" s="62"/>
      <c r="Q37" s="62"/>
    </row>
    <row r="38" spans="1:17">
      <c r="A38" s="60" t="s">
        <v>102</v>
      </c>
      <c r="B38" s="60"/>
      <c r="C38" s="60" t="s">
        <v>125</v>
      </c>
      <c r="D38" s="60" t="s">
        <v>125</v>
      </c>
      <c r="E38" s="60" t="s">
        <v>125</v>
      </c>
      <c r="F38" s="60"/>
      <c r="G38" s="60" t="s">
        <v>125</v>
      </c>
      <c r="H38" s="60"/>
      <c r="I38" s="60" t="s">
        <v>125</v>
      </c>
      <c r="J38" s="60" t="s">
        <v>125</v>
      </c>
      <c r="K38" s="60" t="s">
        <v>125</v>
      </c>
      <c r="L38" s="60" t="s">
        <v>125</v>
      </c>
      <c r="M38" s="61">
        <f>SUM(M10:M36)</f>
        <v>4179935473</v>
      </c>
      <c r="N38" s="61">
        <f>SUM(N10:N36)</f>
        <v>3482774049</v>
      </c>
      <c r="O38" s="61">
        <f>SUM(O10:O36)</f>
        <v>3173067328.4299994</v>
      </c>
      <c r="P38" s="61">
        <f>SUM(P10:P36)</f>
        <v>3173067327.1699991</v>
      </c>
      <c r="Q38" s="61">
        <f>SUM(Q10:Q36)</f>
        <v>3173067327.1699991</v>
      </c>
    </row>
  </sheetData>
  <mergeCells count="1">
    <mergeCell ref="A4:Q4"/>
  </mergeCells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8"/>
  <dimension ref="A1:Q38"/>
  <sheetViews>
    <sheetView topLeftCell="A10" zoomScaleNormal="100" workbookViewId="0">
      <selection activeCell="U58" sqref="U58"/>
    </sheetView>
  </sheetViews>
  <sheetFormatPr defaultRowHeight="12.75"/>
  <cols>
    <col min="13" max="13" width="16.5703125" bestFit="1" customWidth="1"/>
    <col min="14" max="14" width="15.7109375" bestFit="1" customWidth="1"/>
    <col min="15" max="16" width="16.140625" bestFit="1" customWidth="1"/>
  </cols>
  <sheetData>
    <row r="1" spans="1:17">
      <c r="A1" t="s">
        <v>126</v>
      </c>
    </row>
    <row r="4" spans="1:17">
      <c r="A4" t="s">
        <v>109</v>
      </c>
    </row>
    <row r="5" spans="1:17">
      <c r="A5" s="91" t="s">
        <v>159</v>
      </c>
      <c r="B5" s="91"/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  <c r="P5" s="91"/>
      <c r="Q5" s="91"/>
    </row>
    <row r="7" spans="1:17" ht="10.5" customHeight="1">
      <c r="A7" t="s">
        <v>21</v>
      </c>
      <c r="C7" t="s">
        <v>22</v>
      </c>
      <c r="D7" t="s">
        <v>23</v>
      </c>
      <c r="E7" t="s">
        <v>24</v>
      </c>
      <c r="G7" t="s">
        <v>25</v>
      </c>
      <c r="I7" t="s">
        <v>26</v>
      </c>
      <c r="J7" t="s">
        <v>27</v>
      </c>
      <c r="K7" t="s">
        <v>28</v>
      </c>
      <c r="L7" t="s">
        <v>29</v>
      </c>
      <c r="M7" t="s">
        <v>150</v>
      </c>
      <c r="N7" t="s">
        <v>151</v>
      </c>
      <c r="O7" t="s">
        <v>128</v>
      </c>
      <c r="P7" t="s">
        <v>129</v>
      </c>
      <c r="Q7" t="s">
        <v>130</v>
      </c>
    </row>
    <row r="8" spans="1:17" ht="10.5" customHeight="1">
      <c r="M8" t="s">
        <v>152</v>
      </c>
      <c r="N8" t="s">
        <v>153</v>
      </c>
      <c r="O8" t="s">
        <v>131</v>
      </c>
      <c r="P8" t="s">
        <v>132</v>
      </c>
      <c r="Q8" t="s">
        <v>133</v>
      </c>
    </row>
    <row r="9" spans="1:17">
      <c r="L9" t="s">
        <v>32</v>
      </c>
      <c r="M9" t="s">
        <v>134</v>
      </c>
      <c r="N9" t="s">
        <v>134</v>
      </c>
      <c r="O9" t="s">
        <v>134</v>
      </c>
      <c r="P9" t="s">
        <v>134</v>
      </c>
      <c r="Q9" t="s">
        <v>134</v>
      </c>
    </row>
    <row r="10" spans="1:17">
      <c r="A10" t="s">
        <v>139</v>
      </c>
      <c r="B10" t="s">
        <v>140</v>
      </c>
      <c r="C10" t="s">
        <v>35</v>
      </c>
      <c r="D10" t="s">
        <v>36</v>
      </c>
      <c r="E10" t="s">
        <v>37</v>
      </c>
      <c r="F10" t="s">
        <v>38</v>
      </c>
      <c r="G10" t="s">
        <v>39</v>
      </c>
      <c r="H10" t="s">
        <v>110</v>
      </c>
      <c r="I10" t="s">
        <v>13</v>
      </c>
      <c r="J10" t="s">
        <v>19</v>
      </c>
      <c r="K10" t="s">
        <v>40</v>
      </c>
      <c r="L10" t="s">
        <v>14</v>
      </c>
      <c r="M10" s="62">
        <v>80877171</v>
      </c>
      <c r="N10" s="62">
        <v>80877171</v>
      </c>
      <c r="O10" s="62">
        <v>78632148.159999996</v>
      </c>
      <c r="P10" s="62">
        <v>78632148.159999996</v>
      </c>
      <c r="Q10" s="62">
        <v>78632148.159999996</v>
      </c>
    </row>
    <row r="11" spans="1:17">
      <c r="A11" t="s">
        <v>139</v>
      </c>
      <c r="B11" t="s">
        <v>140</v>
      </c>
      <c r="C11" t="s">
        <v>35</v>
      </c>
      <c r="D11" t="s">
        <v>36</v>
      </c>
      <c r="E11" t="s">
        <v>37</v>
      </c>
      <c r="F11" t="s">
        <v>38</v>
      </c>
      <c r="G11" t="s">
        <v>39</v>
      </c>
      <c r="H11" t="s">
        <v>110</v>
      </c>
      <c r="I11" t="s">
        <v>13</v>
      </c>
      <c r="J11" t="s">
        <v>19</v>
      </c>
      <c r="K11" t="s">
        <v>40</v>
      </c>
      <c r="L11" t="s">
        <v>12</v>
      </c>
      <c r="M11" s="62">
        <v>1296585</v>
      </c>
      <c r="N11" s="62">
        <v>1296585</v>
      </c>
      <c r="O11" s="62">
        <v>901709.03</v>
      </c>
      <c r="P11" s="62">
        <v>901709.03</v>
      </c>
      <c r="Q11" s="62">
        <v>901709.03</v>
      </c>
    </row>
    <row r="12" spans="1:17">
      <c r="A12" t="s">
        <v>33</v>
      </c>
      <c r="B12" t="s">
        <v>34</v>
      </c>
      <c r="C12" t="s">
        <v>35</v>
      </c>
      <c r="D12" t="s">
        <v>36</v>
      </c>
      <c r="E12" t="s">
        <v>37</v>
      </c>
      <c r="F12" t="s">
        <v>38</v>
      </c>
      <c r="G12" t="s">
        <v>39</v>
      </c>
      <c r="H12" t="s">
        <v>110</v>
      </c>
      <c r="I12" t="s">
        <v>13</v>
      </c>
      <c r="J12" t="s">
        <v>19</v>
      </c>
      <c r="K12" t="s">
        <v>40</v>
      </c>
      <c r="L12" t="s">
        <v>13</v>
      </c>
      <c r="M12" s="62">
        <v>1491350</v>
      </c>
      <c r="N12" s="62">
        <v>1491350</v>
      </c>
      <c r="O12" s="62">
        <v>1465927.08</v>
      </c>
      <c r="P12" s="62">
        <v>1465927.08</v>
      </c>
      <c r="Q12" s="62">
        <v>1465927.08</v>
      </c>
    </row>
    <row r="13" spans="1:17">
      <c r="A13" t="s">
        <v>43</v>
      </c>
      <c r="B13" t="s">
        <v>44</v>
      </c>
      <c r="C13" t="s">
        <v>35</v>
      </c>
      <c r="D13" t="s">
        <v>36</v>
      </c>
      <c r="E13" t="s">
        <v>37</v>
      </c>
      <c r="F13" t="s">
        <v>38</v>
      </c>
      <c r="G13" t="s">
        <v>39</v>
      </c>
      <c r="H13" t="s">
        <v>110</v>
      </c>
      <c r="I13" t="s">
        <v>13</v>
      </c>
      <c r="J13" t="s">
        <v>19</v>
      </c>
      <c r="K13" t="s">
        <v>40</v>
      </c>
      <c r="L13" t="s">
        <v>12</v>
      </c>
      <c r="M13" s="62">
        <v>10427703</v>
      </c>
      <c r="N13" s="62">
        <v>10427703</v>
      </c>
      <c r="O13" s="62">
        <v>10010110.189999999</v>
      </c>
      <c r="P13" s="62">
        <v>10010110.189999999</v>
      </c>
      <c r="Q13" s="62">
        <v>10010110.189999999</v>
      </c>
    </row>
    <row r="14" spans="1:17">
      <c r="A14" t="s">
        <v>45</v>
      </c>
      <c r="B14" t="s">
        <v>46</v>
      </c>
      <c r="C14" t="s">
        <v>35</v>
      </c>
      <c r="D14" t="s">
        <v>36</v>
      </c>
      <c r="E14" t="s">
        <v>37</v>
      </c>
      <c r="F14" t="s">
        <v>38</v>
      </c>
      <c r="G14" t="s">
        <v>39</v>
      </c>
      <c r="H14" t="s">
        <v>110</v>
      </c>
      <c r="I14" t="s">
        <v>13</v>
      </c>
      <c r="J14" t="s">
        <v>19</v>
      </c>
      <c r="K14" t="s">
        <v>40</v>
      </c>
      <c r="L14" t="s">
        <v>12</v>
      </c>
      <c r="M14" s="62">
        <v>65479</v>
      </c>
      <c r="N14" s="62">
        <v>65479</v>
      </c>
      <c r="O14" s="62">
        <v>64363.69</v>
      </c>
      <c r="P14" s="62">
        <v>64363.69</v>
      </c>
      <c r="Q14" s="62">
        <v>64363.69</v>
      </c>
    </row>
    <row r="15" spans="1:17">
      <c r="A15" t="s">
        <v>45</v>
      </c>
      <c r="B15" t="s">
        <v>46</v>
      </c>
      <c r="C15" t="s">
        <v>35</v>
      </c>
      <c r="D15" t="s">
        <v>36</v>
      </c>
      <c r="E15" t="s">
        <v>37</v>
      </c>
      <c r="F15" t="s">
        <v>38</v>
      </c>
      <c r="G15" t="s">
        <v>39</v>
      </c>
      <c r="H15" t="s">
        <v>110</v>
      </c>
      <c r="I15" t="s">
        <v>13</v>
      </c>
      <c r="J15" t="s">
        <v>19</v>
      </c>
      <c r="K15" t="s">
        <v>40</v>
      </c>
      <c r="L15" t="s">
        <v>13</v>
      </c>
      <c r="M15" s="62">
        <v>3274347</v>
      </c>
      <c r="N15" s="62">
        <v>3274347</v>
      </c>
      <c r="O15" s="62">
        <v>3218528.99</v>
      </c>
      <c r="P15" s="62">
        <v>3218528.99</v>
      </c>
      <c r="Q15" s="62">
        <v>3218528.99</v>
      </c>
    </row>
    <row r="16" spans="1:17">
      <c r="A16" t="s">
        <v>47</v>
      </c>
      <c r="B16" t="s">
        <v>48</v>
      </c>
      <c r="C16" t="s">
        <v>35</v>
      </c>
      <c r="D16" t="s">
        <v>36</v>
      </c>
      <c r="E16" t="s">
        <v>37</v>
      </c>
      <c r="F16" t="s">
        <v>38</v>
      </c>
      <c r="G16" t="s">
        <v>39</v>
      </c>
      <c r="H16" t="s">
        <v>110</v>
      </c>
      <c r="I16" t="s">
        <v>13</v>
      </c>
      <c r="J16" t="s">
        <v>19</v>
      </c>
      <c r="K16" t="s">
        <v>40</v>
      </c>
      <c r="L16" t="s">
        <v>13</v>
      </c>
      <c r="M16" s="62">
        <v>230851</v>
      </c>
      <c r="N16" s="62">
        <v>230851</v>
      </c>
      <c r="O16" s="62">
        <v>226915.65</v>
      </c>
      <c r="P16" s="62">
        <v>226915.65</v>
      </c>
      <c r="Q16" s="62">
        <v>226915.65</v>
      </c>
    </row>
    <row r="17" spans="1:17">
      <c r="A17" t="s">
        <v>49</v>
      </c>
      <c r="B17" t="s">
        <v>50</v>
      </c>
      <c r="C17" t="s">
        <v>35</v>
      </c>
      <c r="D17" t="s">
        <v>36</v>
      </c>
      <c r="E17" t="s">
        <v>37</v>
      </c>
      <c r="F17" t="s">
        <v>38</v>
      </c>
      <c r="G17" t="s">
        <v>39</v>
      </c>
      <c r="H17" t="s">
        <v>110</v>
      </c>
      <c r="I17" t="s">
        <v>13</v>
      </c>
      <c r="J17" t="s">
        <v>19</v>
      </c>
      <c r="K17" t="s">
        <v>40</v>
      </c>
      <c r="L17" t="s">
        <v>12</v>
      </c>
      <c r="M17" s="62">
        <v>254172</v>
      </c>
      <c r="N17" s="62">
        <v>254172</v>
      </c>
      <c r="O17" s="62">
        <v>233278.87</v>
      </c>
      <c r="P17" s="62">
        <v>233278.87</v>
      </c>
      <c r="Q17" s="62">
        <v>233278.87</v>
      </c>
    </row>
    <row r="18" spans="1:17">
      <c r="A18" t="s">
        <v>49</v>
      </c>
      <c r="B18" t="s">
        <v>50</v>
      </c>
      <c r="C18" t="s">
        <v>35</v>
      </c>
      <c r="D18" t="s">
        <v>36</v>
      </c>
      <c r="E18" t="s">
        <v>37</v>
      </c>
      <c r="F18" t="s">
        <v>38</v>
      </c>
      <c r="G18" t="s">
        <v>39</v>
      </c>
      <c r="H18" t="s">
        <v>110</v>
      </c>
      <c r="I18" t="s">
        <v>13</v>
      </c>
      <c r="J18" t="s">
        <v>19</v>
      </c>
      <c r="K18" t="s">
        <v>40</v>
      </c>
      <c r="L18" t="s">
        <v>13</v>
      </c>
      <c r="M18" s="62">
        <v>1375710</v>
      </c>
      <c r="N18" s="62">
        <v>1375710</v>
      </c>
      <c r="O18" s="62">
        <v>1352258.69</v>
      </c>
      <c r="P18" s="62">
        <v>1352258.69</v>
      </c>
      <c r="Q18" s="62">
        <v>1352258.69</v>
      </c>
    </row>
    <row r="19" spans="1:17">
      <c r="A19" t="s">
        <v>141</v>
      </c>
      <c r="B19" t="s">
        <v>142</v>
      </c>
      <c r="C19" t="s">
        <v>35</v>
      </c>
      <c r="D19" t="s">
        <v>36</v>
      </c>
      <c r="E19" t="s">
        <v>37</v>
      </c>
      <c r="F19" t="s">
        <v>38</v>
      </c>
      <c r="G19" t="s">
        <v>39</v>
      </c>
      <c r="H19" t="s">
        <v>110</v>
      </c>
      <c r="I19" t="s">
        <v>13</v>
      </c>
      <c r="J19" t="s">
        <v>19</v>
      </c>
      <c r="K19" t="s">
        <v>40</v>
      </c>
      <c r="L19" t="s">
        <v>13</v>
      </c>
      <c r="M19" s="62">
        <v>99156</v>
      </c>
      <c r="N19" s="62">
        <v>99156</v>
      </c>
      <c r="O19" s="62">
        <v>97465.95</v>
      </c>
      <c r="P19" s="62">
        <v>97465.95</v>
      </c>
      <c r="Q19" s="62">
        <v>97465.95</v>
      </c>
    </row>
    <row r="20" spans="1:17">
      <c r="A20" t="s">
        <v>143</v>
      </c>
      <c r="B20" t="s">
        <v>144</v>
      </c>
      <c r="C20" t="s">
        <v>35</v>
      </c>
      <c r="D20" t="s">
        <v>36</v>
      </c>
      <c r="E20" t="s">
        <v>37</v>
      </c>
      <c r="F20" t="s">
        <v>38</v>
      </c>
      <c r="G20" t="s">
        <v>39</v>
      </c>
      <c r="H20" t="s">
        <v>110</v>
      </c>
      <c r="I20" t="s">
        <v>13</v>
      </c>
      <c r="J20" t="s">
        <v>19</v>
      </c>
      <c r="K20" t="s">
        <v>40</v>
      </c>
      <c r="L20" t="s">
        <v>13</v>
      </c>
      <c r="M20" s="62">
        <v>85663</v>
      </c>
      <c r="N20" s="62">
        <v>85663</v>
      </c>
      <c r="O20" s="62">
        <v>84202.83</v>
      </c>
      <c r="P20" s="62">
        <v>84202.83</v>
      </c>
      <c r="Q20" s="62">
        <v>84202.83</v>
      </c>
    </row>
    <row r="21" spans="1:17">
      <c r="A21" t="s">
        <v>116</v>
      </c>
      <c r="B21" t="s">
        <v>117</v>
      </c>
      <c r="C21" t="s">
        <v>35</v>
      </c>
      <c r="D21" t="s">
        <v>36</v>
      </c>
      <c r="E21" t="s">
        <v>37</v>
      </c>
      <c r="F21" t="s">
        <v>38</v>
      </c>
      <c r="G21" t="s">
        <v>39</v>
      </c>
      <c r="H21" t="s">
        <v>110</v>
      </c>
      <c r="I21" t="s">
        <v>13</v>
      </c>
      <c r="J21" t="s">
        <v>19</v>
      </c>
      <c r="K21" t="s">
        <v>40</v>
      </c>
      <c r="L21" t="s">
        <v>13</v>
      </c>
      <c r="M21" s="62">
        <v>473460</v>
      </c>
      <c r="N21" s="62">
        <v>473460</v>
      </c>
      <c r="O21" s="62">
        <v>465389.11</v>
      </c>
      <c r="P21" s="62">
        <v>465389.11</v>
      </c>
      <c r="Q21" s="62">
        <v>465389.11</v>
      </c>
    </row>
    <row r="22" spans="1:17">
      <c r="A22" t="s">
        <v>61</v>
      </c>
      <c r="B22" t="s">
        <v>62</v>
      </c>
      <c r="C22" t="s">
        <v>35</v>
      </c>
      <c r="D22" t="s">
        <v>36</v>
      </c>
      <c r="E22" t="s">
        <v>37</v>
      </c>
      <c r="F22" t="s">
        <v>38</v>
      </c>
      <c r="G22" t="s">
        <v>39</v>
      </c>
      <c r="H22" t="s">
        <v>110</v>
      </c>
      <c r="I22" t="s">
        <v>13</v>
      </c>
      <c r="J22" t="s">
        <v>19</v>
      </c>
      <c r="K22" t="s">
        <v>40</v>
      </c>
      <c r="L22" t="s">
        <v>12</v>
      </c>
      <c r="M22" s="62">
        <v>66079</v>
      </c>
      <c r="N22" s="62">
        <v>66079</v>
      </c>
    </row>
    <row r="23" spans="1:17">
      <c r="A23" t="s">
        <v>61</v>
      </c>
      <c r="B23" t="s">
        <v>62</v>
      </c>
      <c r="C23" t="s">
        <v>35</v>
      </c>
      <c r="D23" t="s">
        <v>36</v>
      </c>
      <c r="E23" t="s">
        <v>37</v>
      </c>
      <c r="F23" t="s">
        <v>38</v>
      </c>
      <c r="G23" t="s">
        <v>39</v>
      </c>
      <c r="H23" t="s">
        <v>110</v>
      </c>
      <c r="I23" t="s">
        <v>13</v>
      </c>
      <c r="J23" t="s">
        <v>19</v>
      </c>
      <c r="K23" t="s">
        <v>40</v>
      </c>
      <c r="L23" t="s">
        <v>13</v>
      </c>
      <c r="M23" s="62">
        <v>209695</v>
      </c>
      <c r="N23" s="62">
        <v>209695</v>
      </c>
      <c r="O23" s="62">
        <v>206120.85</v>
      </c>
      <c r="P23" s="62">
        <v>206120.85</v>
      </c>
      <c r="Q23" s="62">
        <v>206120.85</v>
      </c>
    </row>
    <row r="24" spans="1:17">
      <c r="A24" t="s">
        <v>145</v>
      </c>
      <c r="B24" t="s">
        <v>115</v>
      </c>
      <c r="C24" t="s">
        <v>35</v>
      </c>
      <c r="D24" t="s">
        <v>36</v>
      </c>
      <c r="E24" t="s">
        <v>37</v>
      </c>
      <c r="F24" t="s">
        <v>38</v>
      </c>
      <c r="G24" t="s">
        <v>39</v>
      </c>
      <c r="H24" t="s">
        <v>110</v>
      </c>
      <c r="I24" t="s">
        <v>55</v>
      </c>
      <c r="J24" t="s">
        <v>19</v>
      </c>
      <c r="K24" t="s">
        <v>40</v>
      </c>
      <c r="L24" t="s">
        <v>12</v>
      </c>
      <c r="M24" s="62">
        <v>37975328</v>
      </c>
      <c r="N24" s="62">
        <v>37975328</v>
      </c>
      <c r="O24" s="62">
        <v>34520998.780000001</v>
      </c>
      <c r="P24" s="62">
        <v>34520998.780000001</v>
      </c>
      <c r="Q24" s="62">
        <v>34520998.780000001</v>
      </c>
    </row>
    <row r="25" spans="1:17">
      <c r="A25" t="s">
        <v>145</v>
      </c>
      <c r="B25" t="s">
        <v>115</v>
      </c>
      <c r="C25" t="s">
        <v>35</v>
      </c>
      <c r="D25" t="s">
        <v>36</v>
      </c>
      <c r="E25" t="s">
        <v>37</v>
      </c>
      <c r="F25" t="s">
        <v>38</v>
      </c>
      <c r="G25" t="s">
        <v>39</v>
      </c>
      <c r="H25" t="s">
        <v>110</v>
      </c>
      <c r="I25" t="s">
        <v>55</v>
      </c>
      <c r="J25" t="s">
        <v>19</v>
      </c>
      <c r="K25" t="s">
        <v>40</v>
      </c>
      <c r="L25" t="s">
        <v>13</v>
      </c>
      <c r="M25" s="62">
        <v>7539383</v>
      </c>
      <c r="N25" s="62">
        <v>7539383</v>
      </c>
      <c r="O25" s="62">
        <v>7278765.5899999999</v>
      </c>
      <c r="P25" s="62">
        <v>7278765.5899999999</v>
      </c>
      <c r="Q25" s="62">
        <v>7278765.5899999999</v>
      </c>
    </row>
    <row r="26" spans="1:17">
      <c r="A26" t="s">
        <v>65</v>
      </c>
      <c r="B26" t="s">
        <v>66</v>
      </c>
      <c r="C26" t="s">
        <v>35</v>
      </c>
      <c r="D26" t="s">
        <v>36</v>
      </c>
      <c r="E26" t="s">
        <v>37</v>
      </c>
      <c r="F26" t="s">
        <v>38</v>
      </c>
      <c r="G26" t="s">
        <v>39</v>
      </c>
      <c r="H26" t="s">
        <v>110</v>
      </c>
      <c r="I26" t="s">
        <v>55</v>
      </c>
      <c r="J26" t="s">
        <v>19</v>
      </c>
      <c r="K26" t="s">
        <v>40</v>
      </c>
      <c r="L26" t="s">
        <v>12</v>
      </c>
      <c r="M26" s="62">
        <v>81259165</v>
      </c>
      <c r="N26" s="62">
        <v>81259165</v>
      </c>
      <c r="O26" s="62">
        <v>79172472.709999993</v>
      </c>
      <c r="P26" s="62">
        <v>79172472.709999993</v>
      </c>
      <c r="Q26" s="62">
        <v>79172472.709999993</v>
      </c>
    </row>
    <row r="27" spans="1:17">
      <c r="A27" t="s">
        <v>65</v>
      </c>
      <c r="B27" t="s">
        <v>66</v>
      </c>
      <c r="C27" t="s">
        <v>35</v>
      </c>
      <c r="D27" t="s">
        <v>36</v>
      </c>
      <c r="E27" t="s">
        <v>37</v>
      </c>
      <c r="F27" t="s">
        <v>38</v>
      </c>
      <c r="G27" t="s">
        <v>56</v>
      </c>
      <c r="H27" t="s">
        <v>120</v>
      </c>
      <c r="I27" t="s">
        <v>55</v>
      </c>
      <c r="J27" t="s">
        <v>19</v>
      </c>
      <c r="K27" t="s">
        <v>40</v>
      </c>
      <c r="L27" t="s">
        <v>12</v>
      </c>
      <c r="M27" s="62">
        <v>74590651</v>
      </c>
      <c r="N27" s="62">
        <v>0</v>
      </c>
      <c r="O27" s="62">
        <v>74545713.25</v>
      </c>
      <c r="P27" s="62">
        <v>74545713.25</v>
      </c>
      <c r="Q27" s="62">
        <v>74545713.25</v>
      </c>
    </row>
    <row r="28" spans="1:17">
      <c r="A28" t="s">
        <v>146</v>
      </c>
      <c r="B28" t="s">
        <v>147</v>
      </c>
      <c r="C28" t="s">
        <v>35</v>
      </c>
      <c r="D28" t="s">
        <v>36</v>
      </c>
      <c r="E28" t="s">
        <v>37</v>
      </c>
      <c r="F28" t="s">
        <v>38</v>
      </c>
      <c r="G28" t="s">
        <v>39</v>
      </c>
      <c r="H28" t="s">
        <v>110</v>
      </c>
      <c r="I28" t="s">
        <v>55</v>
      </c>
      <c r="J28" t="s">
        <v>19</v>
      </c>
      <c r="K28" t="s">
        <v>40</v>
      </c>
      <c r="L28" t="s">
        <v>12</v>
      </c>
      <c r="M28" s="62">
        <v>2264051660</v>
      </c>
      <c r="N28" s="62">
        <v>2264051660</v>
      </c>
      <c r="O28" s="62">
        <v>2213875587.3200002</v>
      </c>
      <c r="P28" s="62">
        <v>2213875587.3200002</v>
      </c>
      <c r="Q28" s="62">
        <v>2213875587.3200002</v>
      </c>
    </row>
    <row r="29" spans="1:17">
      <c r="A29" t="s">
        <v>146</v>
      </c>
      <c r="B29" t="s">
        <v>147</v>
      </c>
      <c r="C29" t="s">
        <v>35</v>
      </c>
      <c r="D29" t="s">
        <v>36</v>
      </c>
      <c r="E29" t="s">
        <v>37</v>
      </c>
      <c r="F29" t="s">
        <v>38</v>
      </c>
      <c r="G29" t="s">
        <v>56</v>
      </c>
      <c r="H29" t="s">
        <v>120</v>
      </c>
      <c r="I29" t="s">
        <v>55</v>
      </c>
      <c r="J29" t="s">
        <v>19</v>
      </c>
      <c r="K29" t="s">
        <v>40</v>
      </c>
      <c r="L29" t="s">
        <v>12</v>
      </c>
      <c r="M29" s="62">
        <v>659116125</v>
      </c>
      <c r="N29" s="62">
        <v>0</v>
      </c>
      <c r="O29" s="62">
        <v>658382844.30999994</v>
      </c>
      <c r="P29" s="62">
        <v>658382844.30999994</v>
      </c>
      <c r="Q29" s="62">
        <v>658382844.30999994</v>
      </c>
    </row>
    <row r="30" spans="1:17">
      <c r="A30" t="s">
        <v>67</v>
      </c>
      <c r="B30" t="s">
        <v>68</v>
      </c>
      <c r="C30" t="s">
        <v>35</v>
      </c>
      <c r="D30" t="s">
        <v>36</v>
      </c>
      <c r="E30" t="s">
        <v>37</v>
      </c>
      <c r="F30" t="s">
        <v>38</v>
      </c>
      <c r="G30" t="s">
        <v>39</v>
      </c>
      <c r="H30" t="s">
        <v>110</v>
      </c>
      <c r="I30" t="s">
        <v>13</v>
      </c>
      <c r="J30" t="s">
        <v>19</v>
      </c>
      <c r="K30" t="s">
        <v>40</v>
      </c>
      <c r="L30" t="s">
        <v>14</v>
      </c>
      <c r="M30" s="62">
        <v>23168353</v>
      </c>
      <c r="N30" s="62">
        <v>23156353</v>
      </c>
      <c r="O30" s="62">
        <v>19436718.859999999</v>
      </c>
      <c r="P30" s="62">
        <v>19436718.859999999</v>
      </c>
      <c r="Q30" s="62">
        <v>19436718.859999999</v>
      </c>
    </row>
    <row r="31" spans="1:17">
      <c r="A31" t="s">
        <v>67</v>
      </c>
      <c r="B31" t="s">
        <v>68</v>
      </c>
      <c r="C31" t="s">
        <v>35</v>
      </c>
      <c r="D31" t="s">
        <v>36</v>
      </c>
      <c r="E31" t="s">
        <v>37</v>
      </c>
      <c r="F31" t="s">
        <v>38</v>
      </c>
      <c r="G31" t="s">
        <v>39</v>
      </c>
      <c r="H31" t="s">
        <v>110</v>
      </c>
      <c r="I31" t="s">
        <v>13</v>
      </c>
      <c r="J31" t="s">
        <v>19</v>
      </c>
      <c r="K31" t="s">
        <v>40</v>
      </c>
      <c r="L31" t="s">
        <v>13</v>
      </c>
      <c r="M31" s="62">
        <v>68801402</v>
      </c>
      <c r="N31" s="62">
        <v>68801402</v>
      </c>
      <c r="O31" s="62">
        <v>68503036.599999994</v>
      </c>
      <c r="P31" s="62">
        <v>68503036.599999994</v>
      </c>
      <c r="Q31" s="62">
        <v>68503036.599999994</v>
      </c>
    </row>
    <row r="32" spans="1:17">
      <c r="A32" t="s">
        <v>67</v>
      </c>
      <c r="B32" t="s">
        <v>68</v>
      </c>
      <c r="C32" t="s">
        <v>35</v>
      </c>
      <c r="D32" t="s">
        <v>36</v>
      </c>
      <c r="E32" t="s">
        <v>37</v>
      </c>
      <c r="F32" t="s">
        <v>38</v>
      </c>
      <c r="G32" t="s">
        <v>39</v>
      </c>
      <c r="H32" t="s">
        <v>110</v>
      </c>
      <c r="I32" t="s">
        <v>13</v>
      </c>
      <c r="J32" t="s">
        <v>148</v>
      </c>
      <c r="K32" t="s">
        <v>149</v>
      </c>
      <c r="L32" t="s">
        <v>12</v>
      </c>
      <c r="M32" s="62">
        <v>899763337</v>
      </c>
      <c r="N32" s="62">
        <v>899763337</v>
      </c>
      <c r="O32" s="62">
        <v>788733384.63</v>
      </c>
      <c r="P32" s="62">
        <v>788733384.63</v>
      </c>
      <c r="Q32" s="62">
        <v>788733384.63</v>
      </c>
    </row>
    <row r="33" spans="1:17">
      <c r="A33" t="s">
        <v>67</v>
      </c>
      <c r="B33" t="s">
        <v>68</v>
      </c>
      <c r="C33" t="s">
        <v>35</v>
      </c>
      <c r="D33" t="s">
        <v>36</v>
      </c>
      <c r="E33" t="s">
        <v>37</v>
      </c>
      <c r="F33" t="s">
        <v>38</v>
      </c>
      <c r="G33" t="s">
        <v>41</v>
      </c>
      <c r="H33" t="s">
        <v>42</v>
      </c>
      <c r="I33" t="s">
        <v>13</v>
      </c>
      <c r="J33" t="s">
        <v>19</v>
      </c>
      <c r="K33" t="s">
        <v>40</v>
      </c>
      <c r="L33" t="s">
        <v>13</v>
      </c>
      <c r="M33" s="62">
        <v>2026890</v>
      </c>
      <c r="N33" s="62">
        <v>0</v>
      </c>
      <c r="O33" s="62">
        <v>2026887.36</v>
      </c>
      <c r="P33" s="62">
        <v>2026886.1</v>
      </c>
      <c r="Q33" s="62">
        <v>2026886.1</v>
      </c>
    </row>
    <row r="34" spans="1:17">
      <c r="A34" t="s">
        <v>67</v>
      </c>
      <c r="B34" t="s">
        <v>68</v>
      </c>
      <c r="C34" t="s">
        <v>35</v>
      </c>
      <c r="D34" t="s">
        <v>36</v>
      </c>
      <c r="E34" t="s">
        <v>37</v>
      </c>
      <c r="F34" t="s">
        <v>38</v>
      </c>
      <c r="G34" t="s">
        <v>56</v>
      </c>
      <c r="H34" t="s">
        <v>120</v>
      </c>
      <c r="I34" t="s">
        <v>13</v>
      </c>
      <c r="J34" t="s">
        <v>19</v>
      </c>
      <c r="K34" t="s">
        <v>40</v>
      </c>
      <c r="L34" t="s">
        <v>14</v>
      </c>
      <c r="M34" s="62">
        <v>85959</v>
      </c>
      <c r="N34" s="62">
        <v>0</v>
      </c>
      <c r="O34" s="62">
        <v>85957.91</v>
      </c>
      <c r="P34" s="62">
        <v>85957.91</v>
      </c>
      <c r="Q34" s="62">
        <v>85957.91</v>
      </c>
    </row>
    <row r="35" spans="1:17">
      <c r="A35" t="s">
        <v>67</v>
      </c>
      <c r="B35" t="s">
        <v>68</v>
      </c>
      <c r="C35" t="s">
        <v>35</v>
      </c>
      <c r="D35" t="s">
        <v>36</v>
      </c>
      <c r="E35" t="s">
        <v>37</v>
      </c>
      <c r="F35" t="s">
        <v>38</v>
      </c>
      <c r="G35" t="s">
        <v>56</v>
      </c>
      <c r="H35" t="s">
        <v>120</v>
      </c>
      <c r="I35" t="s">
        <v>13</v>
      </c>
      <c r="J35" t="s">
        <v>19</v>
      </c>
      <c r="K35" t="s">
        <v>40</v>
      </c>
      <c r="L35" t="s">
        <v>12</v>
      </c>
      <c r="M35" s="62">
        <v>154924100</v>
      </c>
      <c r="N35" s="62">
        <v>0</v>
      </c>
      <c r="O35" s="62">
        <v>154555097.06</v>
      </c>
      <c r="P35" s="62">
        <v>154555097.06</v>
      </c>
      <c r="Q35" s="62">
        <v>154555097.06</v>
      </c>
    </row>
    <row r="36" spans="1:17">
      <c r="A36" t="s">
        <v>67</v>
      </c>
      <c r="B36" t="s">
        <v>68</v>
      </c>
      <c r="C36" t="s">
        <v>35</v>
      </c>
      <c r="D36" t="s">
        <v>36</v>
      </c>
      <c r="E36" t="s">
        <v>37</v>
      </c>
      <c r="F36" t="s">
        <v>38</v>
      </c>
      <c r="G36" t="s">
        <v>56</v>
      </c>
      <c r="H36" t="s">
        <v>120</v>
      </c>
      <c r="I36" t="s">
        <v>13</v>
      </c>
      <c r="J36" t="s">
        <v>19</v>
      </c>
      <c r="K36" t="s">
        <v>40</v>
      </c>
      <c r="L36" t="s">
        <v>13</v>
      </c>
      <c r="M36" s="62">
        <v>50569881</v>
      </c>
      <c r="N36" s="62">
        <v>0</v>
      </c>
      <c r="O36" s="62">
        <v>50544987.909999996</v>
      </c>
      <c r="P36" s="62">
        <v>50544987.909999996</v>
      </c>
      <c r="Q36" s="62">
        <v>50544987.909999996</v>
      </c>
    </row>
    <row r="38" spans="1:17">
      <c r="M38" s="63">
        <f>SUM(M10:M37)</f>
        <v>4424099655</v>
      </c>
      <c r="N38" s="63">
        <f>SUM(N10:N37)</f>
        <v>3482774049</v>
      </c>
      <c r="O38" s="63">
        <f>SUM(O10:O37)</f>
        <v>4248620871.3800001</v>
      </c>
      <c r="P38" s="63">
        <f>SUM(P10:P37)</f>
        <v>4248620870.1199999</v>
      </c>
      <c r="Q38" s="63">
        <f>SUM(Q10:Q37)</f>
        <v>4248620870.1199999</v>
      </c>
    </row>
  </sheetData>
  <mergeCells count="1">
    <mergeCell ref="A5:Q5"/>
  </mergeCells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9"/>
  <dimension ref="A1:Q38"/>
  <sheetViews>
    <sheetView zoomScale="85" zoomScaleNormal="85" workbookViewId="0">
      <selection activeCell="U58" sqref="U58"/>
    </sheetView>
  </sheetViews>
  <sheetFormatPr defaultRowHeight="12.75"/>
  <cols>
    <col min="3" max="3" width="5.42578125" customWidth="1"/>
    <col min="4" max="4" width="6.5703125" customWidth="1"/>
    <col min="13" max="13" width="21" bestFit="1" customWidth="1"/>
    <col min="14" max="14" width="48" bestFit="1" customWidth="1"/>
    <col min="15" max="15" width="45.7109375" bestFit="1" customWidth="1"/>
    <col min="16" max="16" width="41.140625" bestFit="1" customWidth="1"/>
  </cols>
  <sheetData>
    <row r="1" spans="1:17">
      <c r="A1" t="s">
        <v>126</v>
      </c>
    </row>
    <row r="3" spans="1:17" ht="10.5" customHeight="1"/>
    <row r="4" spans="1:17" ht="10.5" customHeight="1">
      <c r="A4" t="s">
        <v>109</v>
      </c>
    </row>
    <row r="5" spans="1:17" ht="10.5" customHeight="1">
      <c r="A5" s="91" t="s">
        <v>158</v>
      </c>
      <c r="B5" s="91"/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  <c r="P5" s="91"/>
      <c r="Q5" s="91"/>
    </row>
    <row r="7" spans="1:17">
      <c r="A7" t="s">
        <v>21</v>
      </c>
      <c r="C7" t="s">
        <v>22</v>
      </c>
      <c r="D7" t="s">
        <v>23</v>
      </c>
      <c r="E7" t="s">
        <v>24</v>
      </c>
      <c r="G7" t="s">
        <v>25</v>
      </c>
      <c r="I7" t="s">
        <v>26</v>
      </c>
      <c r="J7" t="s">
        <v>27</v>
      </c>
      <c r="K7" t="s">
        <v>28</v>
      </c>
      <c r="L7" t="s">
        <v>29</v>
      </c>
      <c r="M7" t="s">
        <v>150</v>
      </c>
      <c r="N7" t="s">
        <v>151</v>
      </c>
      <c r="O7" t="s">
        <v>128</v>
      </c>
      <c r="P7" t="s">
        <v>129</v>
      </c>
      <c r="Q7" t="s">
        <v>130</v>
      </c>
    </row>
    <row r="8" spans="1:17">
      <c r="M8" t="s">
        <v>152</v>
      </c>
      <c r="N8" t="s">
        <v>153</v>
      </c>
      <c r="O8" t="s">
        <v>131</v>
      </c>
      <c r="P8" t="s">
        <v>132</v>
      </c>
      <c r="Q8" t="s">
        <v>133</v>
      </c>
    </row>
    <row r="9" spans="1:17">
      <c r="L9" t="s">
        <v>32</v>
      </c>
      <c r="M9" t="s">
        <v>134</v>
      </c>
      <c r="N9" t="s">
        <v>134</v>
      </c>
      <c r="O9" t="s">
        <v>134</v>
      </c>
      <c r="P9" t="s">
        <v>134</v>
      </c>
      <c r="Q9" t="s">
        <v>134</v>
      </c>
    </row>
    <row r="10" spans="1:17">
      <c r="A10" t="s">
        <v>139</v>
      </c>
      <c r="B10" t="s">
        <v>140</v>
      </c>
      <c r="C10" t="s">
        <v>35</v>
      </c>
      <c r="D10" t="s">
        <v>36</v>
      </c>
      <c r="E10" t="s">
        <v>37</v>
      </c>
      <c r="F10" t="s">
        <v>38</v>
      </c>
      <c r="G10" t="s">
        <v>39</v>
      </c>
      <c r="H10" t="s">
        <v>110</v>
      </c>
      <c r="I10" t="s">
        <v>13</v>
      </c>
      <c r="J10" t="s">
        <v>19</v>
      </c>
      <c r="K10" t="s">
        <v>40</v>
      </c>
      <c r="L10" t="s">
        <v>14</v>
      </c>
      <c r="M10" s="62">
        <v>80877171</v>
      </c>
      <c r="N10" s="62">
        <v>80877171</v>
      </c>
      <c r="O10" s="62">
        <v>78632148.159999996</v>
      </c>
      <c r="P10" s="62">
        <v>78632148.159999996</v>
      </c>
      <c r="Q10" s="62">
        <v>78632148.159999996</v>
      </c>
    </row>
    <row r="11" spans="1:17">
      <c r="A11" t="s">
        <v>139</v>
      </c>
      <c r="B11" t="s">
        <v>140</v>
      </c>
      <c r="C11" t="s">
        <v>35</v>
      </c>
      <c r="D11" t="s">
        <v>36</v>
      </c>
      <c r="E11" t="s">
        <v>37</v>
      </c>
      <c r="F11" t="s">
        <v>38</v>
      </c>
      <c r="G11" t="s">
        <v>39</v>
      </c>
      <c r="H11" t="s">
        <v>110</v>
      </c>
      <c r="I11" t="s">
        <v>13</v>
      </c>
      <c r="J11" t="s">
        <v>19</v>
      </c>
      <c r="K11" t="s">
        <v>40</v>
      </c>
      <c r="L11" t="s">
        <v>12</v>
      </c>
      <c r="M11" s="62">
        <v>1296585</v>
      </c>
      <c r="N11" s="62">
        <v>1296585</v>
      </c>
      <c r="O11" s="62">
        <v>901709.03</v>
      </c>
      <c r="P11" s="62">
        <v>901709.03</v>
      </c>
      <c r="Q11" s="62">
        <v>901709.03</v>
      </c>
    </row>
    <row r="12" spans="1:17">
      <c r="A12" t="s">
        <v>33</v>
      </c>
      <c r="B12" t="s">
        <v>34</v>
      </c>
      <c r="C12" t="s">
        <v>35</v>
      </c>
      <c r="D12" t="s">
        <v>36</v>
      </c>
      <c r="E12" t="s">
        <v>37</v>
      </c>
      <c r="F12" t="s">
        <v>38</v>
      </c>
      <c r="G12" t="s">
        <v>39</v>
      </c>
      <c r="H12" t="s">
        <v>110</v>
      </c>
      <c r="I12" t="s">
        <v>13</v>
      </c>
      <c r="J12" t="s">
        <v>19</v>
      </c>
      <c r="K12" t="s">
        <v>40</v>
      </c>
      <c r="L12" t="s">
        <v>13</v>
      </c>
      <c r="M12" s="62">
        <v>1491350</v>
      </c>
      <c r="N12" s="62">
        <v>1491350</v>
      </c>
      <c r="O12" s="62">
        <v>1465927.08</v>
      </c>
      <c r="P12" s="62">
        <v>1465927.08</v>
      </c>
      <c r="Q12" s="62">
        <v>1465927.08</v>
      </c>
    </row>
    <row r="13" spans="1:17">
      <c r="A13" t="s">
        <v>43</v>
      </c>
      <c r="B13" t="s">
        <v>44</v>
      </c>
      <c r="C13" t="s">
        <v>35</v>
      </c>
      <c r="D13" t="s">
        <v>36</v>
      </c>
      <c r="E13" t="s">
        <v>37</v>
      </c>
      <c r="F13" t="s">
        <v>38</v>
      </c>
      <c r="G13" t="s">
        <v>39</v>
      </c>
      <c r="H13" t="s">
        <v>110</v>
      </c>
      <c r="I13" t="s">
        <v>13</v>
      </c>
      <c r="J13" t="s">
        <v>19</v>
      </c>
      <c r="K13" t="s">
        <v>40</v>
      </c>
      <c r="L13" t="s">
        <v>12</v>
      </c>
      <c r="M13" s="62">
        <v>10427703</v>
      </c>
      <c r="N13" s="62">
        <v>10427703</v>
      </c>
      <c r="O13" s="62">
        <v>10010110.189999999</v>
      </c>
      <c r="P13" s="62">
        <v>10010110.189999999</v>
      </c>
      <c r="Q13" s="62">
        <v>10010110.189999999</v>
      </c>
    </row>
    <row r="14" spans="1:17">
      <c r="A14" t="s">
        <v>45</v>
      </c>
      <c r="B14" t="s">
        <v>46</v>
      </c>
      <c r="C14" t="s">
        <v>35</v>
      </c>
      <c r="D14" t="s">
        <v>36</v>
      </c>
      <c r="E14" t="s">
        <v>37</v>
      </c>
      <c r="F14" t="s">
        <v>38</v>
      </c>
      <c r="G14" t="s">
        <v>39</v>
      </c>
      <c r="H14" t="s">
        <v>110</v>
      </c>
      <c r="I14" t="s">
        <v>13</v>
      </c>
      <c r="J14" t="s">
        <v>19</v>
      </c>
      <c r="K14" t="s">
        <v>40</v>
      </c>
      <c r="L14" t="s">
        <v>12</v>
      </c>
      <c r="M14" s="62">
        <v>65479</v>
      </c>
      <c r="N14" s="62">
        <v>65479</v>
      </c>
      <c r="O14" s="62">
        <v>64363.69</v>
      </c>
      <c r="P14" s="62">
        <v>64363.69</v>
      </c>
      <c r="Q14" s="62">
        <v>64363.69</v>
      </c>
    </row>
    <row r="15" spans="1:17">
      <c r="A15" t="s">
        <v>45</v>
      </c>
      <c r="B15" t="s">
        <v>46</v>
      </c>
      <c r="C15" t="s">
        <v>35</v>
      </c>
      <c r="D15" t="s">
        <v>36</v>
      </c>
      <c r="E15" t="s">
        <v>37</v>
      </c>
      <c r="F15" t="s">
        <v>38</v>
      </c>
      <c r="G15" t="s">
        <v>39</v>
      </c>
      <c r="H15" t="s">
        <v>110</v>
      </c>
      <c r="I15" t="s">
        <v>13</v>
      </c>
      <c r="J15" t="s">
        <v>19</v>
      </c>
      <c r="K15" t="s">
        <v>40</v>
      </c>
      <c r="L15" t="s">
        <v>13</v>
      </c>
      <c r="M15" s="62">
        <v>3274347</v>
      </c>
      <c r="N15" s="62">
        <v>3274347</v>
      </c>
      <c r="O15" s="62">
        <v>3218528.99</v>
      </c>
      <c r="P15" s="62">
        <v>3218528.99</v>
      </c>
      <c r="Q15" s="62">
        <v>3218528.99</v>
      </c>
    </row>
    <row r="16" spans="1:17">
      <c r="A16" t="s">
        <v>47</v>
      </c>
      <c r="B16" t="s">
        <v>48</v>
      </c>
      <c r="C16" t="s">
        <v>35</v>
      </c>
      <c r="D16" t="s">
        <v>36</v>
      </c>
      <c r="E16" t="s">
        <v>37</v>
      </c>
      <c r="F16" t="s">
        <v>38</v>
      </c>
      <c r="G16" t="s">
        <v>39</v>
      </c>
      <c r="H16" t="s">
        <v>110</v>
      </c>
      <c r="I16" t="s">
        <v>13</v>
      </c>
      <c r="J16" t="s">
        <v>19</v>
      </c>
      <c r="K16" t="s">
        <v>40</v>
      </c>
      <c r="L16" t="s">
        <v>13</v>
      </c>
      <c r="M16" s="62">
        <v>230851</v>
      </c>
      <c r="N16" s="62">
        <v>230851</v>
      </c>
      <c r="O16" s="62">
        <v>226915.65</v>
      </c>
      <c r="P16" s="62">
        <v>226915.65</v>
      </c>
      <c r="Q16" s="62">
        <v>226915.65</v>
      </c>
    </row>
    <row r="17" spans="1:17">
      <c r="A17" t="s">
        <v>49</v>
      </c>
      <c r="B17" t="s">
        <v>50</v>
      </c>
      <c r="C17" t="s">
        <v>35</v>
      </c>
      <c r="D17" t="s">
        <v>36</v>
      </c>
      <c r="E17" t="s">
        <v>37</v>
      </c>
      <c r="F17" t="s">
        <v>38</v>
      </c>
      <c r="G17" t="s">
        <v>39</v>
      </c>
      <c r="H17" t="s">
        <v>110</v>
      </c>
      <c r="I17" t="s">
        <v>13</v>
      </c>
      <c r="J17" t="s">
        <v>19</v>
      </c>
      <c r="K17" t="s">
        <v>40</v>
      </c>
      <c r="L17" t="s">
        <v>12</v>
      </c>
      <c r="M17" s="62">
        <v>254172</v>
      </c>
      <c r="N17" s="62">
        <v>254172</v>
      </c>
      <c r="O17" s="62">
        <v>233278.87</v>
      </c>
      <c r="P17" s="62">
        <v>233278.87</v>
      </c>
      <c r="Q17" s="62">
        <v>233278.87</v>
      </c>
    </row>
    <row r="18" spans="1:17">
      <c r="A18" t="s">
        <v>49</v>
      </c>
      <c r="B18" t="s">
        <v>50</v>
      </c>
      <c r="C18" t="s">
        <v>35</v>
      </c>
      <c r="D18" t="s">
        <v>36</v>
      </c>
      <c r="E18" t="s">
        <v>37</v>
      </c>
      <c r="F18" t="s">
        <v>38</v>
      </c>
      <c r="G18" t="s">
        <v>39</v>
      </c>
      <c r="H18" t="s">
        <v>110</v>
      </c>
      <c r="I18" t="s">
        <v>13</v>
      </c>
      <c r="J18" t="s">
        <v>19</v>
      </c>
      <c r="K18" t="s">
        <v>40</v>
      </c>
      <c r="L18" t="s">
        <v>13</v>
      </c>
      <c r="M18" s="62">
        <v>1375710</v>
      </c>
      <c r="N18" s="62">
        <v>1375710</v>
      </c>
      <c r="O18" s="62">
        <v>1352258.69</v>
      </c>
      <c r="P18" s="62">
        <v>1352258.69</v>
      </c>
      <c r="Q18" s="62">
        <v>1352258.69</v>
      </c>
    </row>
    <row r="19" spans="1:17">
      <c r="A19" t="s">
        <v>141</v>
      </c>
      <c r="B19" t="s">
        <v>142</v>
      </c>
      <c r="C19" t="s">
        <v>35</v>
      </c>
      <c r="D19" t="s">
        <v>36</v>
      </c>
      <c r="E19" t="s">
        <v>37</v>
      </c>
      <c r="F19" t="s">
        <v>38</v>
      </c>
      <c r="G19" t="s">
        <v>39</v>
      </c>
      <c r="H19" t="s">
        <v>110</v>
      </c>
      <c r="I19" t="s">
        <v>13</v>
      </c>
      <c r="J19" t="s">
        <v>19</v>
      </c>
      <c r="K19" t="s">
        <v>40</v>
      </c>
      <c r="L19" t="s">
        <v>13</v>
      </c>
      <c r="M19" s="62">
        <v>99156</v>
      </c>
      <c r="N19" s="62">
        <v>99156</v>
      </c>
      <c r="O19" s="62">
        <v>97465.95</v>
      </c>
      <c r="P19" s="62">
        <v>97465.95</v>
      </c>
      <c r="Q19" s="62">
        <v>97465.95</v>
      </c>
    </row>
    <row r="20" spans="1:17">
      <c r="A20" t="s">
        <v>143</v>
      </c>
      <c r="B20" t="s">
        <v>144</v>
      </c>
      <c r="C20" t="s">
        <v>35</v>
      </c>
      <c r="D20" t="s">
        <v>36</v>
      </c>
      <c r="E20" t="s">
        <v>37</v>
      </c>
      <c r="F20" t="s">
        <v>38</v>
      </c>
      <c r="G20" t="s">
        <v>39</v>
      </c>
      <c r="H20" t="s">
        <v>110</v>
      </c>
      <c r="I20" t="s">
        <v>13</v>
      </c>
      <c r="J20" t="s">
        <v>19</v>
      </c>
      <c r="K20" t="s">
        <v>40</v>
      </c>
      <c r="L20" t="s">
        <v>13</v>
      </c>
      <c r="M20" s="62">
        <v>85663</v>
      </c>
      <c r="N20" s="62">
        <v>85663</v>
      </c>
      <c r="O20" s="62">
        <v>84202.83</v>
      </c>
      <c r="P20" s="62">
        <v>84202.83</v>
      </c>
      <c r="Q20" s="62">
        <v>84202.83</v>
      </c>
    </row>
    <row r="21" spans="1:17">
      <c r="A21" t="s">
        <v>116</v>
      </c>
      <c r="B21" t="s">
        <v>117</v>
      </c>
      <c r="C21" t="s">
        <v>35</v>
      </c>
      <c r="D21" t="s">
        <v>36</v>
      </c>
      <c r="E21" t="s">
        <v>37</v>
      </c>
      <c r="F21" t="s">
        <v>38</v>
      </c>
      <c r="G21" t="s">
        <v>39</v>
      </c>
      <c r="H21" t="s">
        <v>110</v>
      </c>
      <c r="I21" t="s">
        <v>13</v>
      </c>
      <c r="J21" t="s">
        <v>19</v>
      </c>
      <c r="K21" t="s">
        <v>40</v>
      </c>
      <c r="L21" t="s">
        <v>13</v>
      </c>
      <c r="M21" s="62">
        <v>473460</v>
      </c>
      <c r="N21" s="62">
        <v>473460</v>
      </c>
      <c r="O21" s="62">
        <v>465389.11</v>
      </c>
      <c r="P21" s="62">
        <v>465389.11</v>
      </c>
      <c r="Q21" s="62">
        <v>465389.11</v>
      </c>
    </row>
    <row r="22" spans="1:17">
      <c r="A22" t="s">
        <v>61</v>
      </c>
      <c r="B22" t="s">
        <v>62</v>
      </c>
      <c r="C22" t="s">
        <v>35</v>
      </c>
      <c r="D22" t="s">
        <v>36</v>
      </c>
      <c r="E22" t="s">
        <v>37</v>
      </c>
      <c r="F22" t="s">
        <v>38</v>
      </c>
      <c r="G22" t="s">
        <v>39</v>
      </c>
      <c r="H22" t="s">
        <v>110</v>
      </c>
      <c r="I22" t="s">
        <v>13</v>
      </c>
      <c r="J22" t="s">
        <v>19</v>
      </c>
      <c r="K22" t="s">
        <v>40</v>
      </c>
      <c r="L22" t="s">
        <v>12</v>
      </c>
      <c r="M22" s="62">
        <v>66079</v>
      </c>
      <c r="N22" s="62">
        <v>66079</v>
      </c>
    </row>
    <row r="23" spans="1:17">
      <c r="A23" t="s">
        <v>61</v>
      </c>
      <c r="B23" t="s">
        <v>62</v>
      </c>
      <c r="C23" t="s">
        <v>35</v>
      </c>
      <c r="D23" t="s">
        <v>36</v>
      </c>
      <c r="E23" t="s">
        <v>37</v>
      </c>
      <c r="F23" t="s">
        <v>38</v>
      </c>
      <c r="G23" t="s">
        <v>39</v>
      </c>
      <c r="H23" t="s">
        <v>110</v>
      </c>
      <c r="I23" t="s">
        <v>13</v>
      </c>
      <c r="J23" t="s">
        <v>19</v>
      </c>
      <c r="K23" t="s">
        <v>40</v>
      </c>
      <c r="L23" t="s">
        <v>13</v>
      </c>
      <c r="M23" s="62">
        <v>209695</v>
      </c>
      <c r="N23" s="62">
        <v>209695</v>
      </c>
      <c r="O23" s="62">
        <v>206120.85</v>
      </c>
      <c r="P23" s="62">
        <v>206120.85</v>
      </c>
      <c r="Q23" s="62">
        <v>206120.85</v>
      </c>
    </row>
    <row r="24" spans="1:17">
      <c r="A24" t="s">
        <v>145</v>
      </c>
      <c r="B24" t="s">
        <v>115</v>
      </c>
      <c r="C24" t="s">
        <v>35</v>
      </c>
      <c r="D24" t="s">
        <v>36</v>
      </c>
      <c r="E24" t="s">
        <v>37</v>
      </c>
      <c r="F24" t="s">
        <v>38</v>
      </c>
      <c r="G24" t="s">
        <v>39</v>
      </c>
      <c r="H24" t="s">
        <v>110</v>
      </c>
      <c r="I24" t="s">
        <v>55</v>
      </c>
      <c r="J24" t="s">
        <v>19</v>
      </c>
      <c r="K24" t="s">
        <v>40</v>
      </c>
      <c r="L24" t="s">
        <v>12</v>
      </c>
      <c r="M24" s="62">
        <v>37975328</v>
      </c>
      <c r="N24" s="62">
        <v>37975328</v>
      </c>
      <c r="O24" s="62">
        <v>34520998.780000001</v>
      </c>
      <c r="P24" s="62">
        <v>34520998.780000001</v>
      </c>
      <c r="Q24" s="62">
        <v>34520998.780000001</v>
      </c>
    </row>
    <row r="25" spans="1:17">
      <c r="A25" t="s">
        <v>145</v>
      </c>
      <c r="B25" t="s">
        <v>115</v>
      </c>
      <c r="C25" t="s">
        <v>35</v>
      </c>
      <c r="D25" t="s">
        <v>36</v>
      </c>
      <c r="E25" t="s">
        <v>37</v>
      </c>
      <c r="F25" t="s">
        <v>38</v>
      </c>
      <c r="G25" t="s">
        <v>39</v>
      </c>
      <c r="H25" t="s">
        <v>110</v>
      </c>
      <c r="I25" t="s">
        <v>55</v>
      </c>
      <c r="J25" t="s">
        <v>19</v>
      </c>
      <c r="K25" t="s">
        <v>40</v>
      </c>
      <c r="L25" t="s">
        <v>13</v>
      </c>
      <c r="M25" s="62">
        <v>7539383</v>
      </c>
      <c r="N25" s="62">
        <v>7539383</v>
      </c>
      <c r="O25" s="62">
        <v>7221055.7199999997</v>
      </c>
      <c r="P25" s="62">
        <v>7221055.7199999997</v>
      </c>
      <c r="Q25" s="62">
        <v>7221055.7199999997</v>
      </c>
    </row>
    <row r="26" spans="1:17">
      <c r="A26" t="s">
        <v>65</v>
      </c>
      <c r="B26" t="s">
        <v>66</v>
      </c>
      <c r="C26" t="s">
        <v>35</v>
      </c>
      <c r="D26" t="s">
        <v>36</v>
      </c>
      <c r="E26" t="s">
        <v>37</v>
      </c>
      <c r="F26" t="s">
        <v>38</v>
      </c>
      <c r="G26" t="s">
        <v>39</v>
      </c>
      <c r="H26" t="s">
        <v>110</v>
      </c>
      <c r="I26" t="s">
        <v>55</v>
      </c>
      <c r="J26" t="s">
        <v>19</v>
      </c>
      <c r="K26" t="s">
        <v>40</v>
      </c>
      <c r="L26" t="s">
        <v>12</v>
      </c>
      <c r="M26" s="62">
        <v>81259165</v>
      </c>
      <c r="N26" s="62">
        <v>81259165</v>
      </c>
      <c r="O26" s="62">
        <v>79154555.900000006</v>
      </c>
      <c r="P26" s="62">
        <v>79154555.900000006</v>
      </c>
      <c r="Q26" s="62">
        <v>79154555.900000006</v>
      </c>
    </row>
    <row r="27" spans="1:17">
      <c r="A27" t="s">
        <v>65</v>
      </c>
      <c r="B27" t="s">
        <v>66</v>
      </c>
      <c r="C27" t="s">
        <v>35</v>
      </c>
      <c r="D27" t="s">
        <v>36</v>
      </c>
      <c r="E27" t="s">
        <v>37</v>
      </c>
      <c r="F27" t="s">
        <v>38</v>
      </c>
      <c r="G27" t="s">
        <v>56</v>
      </c>
      <c r="H27" t="s">
        <v>120</v>
      </c>
      <c r="I27" t="s">
        <v>55</v>
      </c>
      <c r="J27" t="s">
        <v>19</v>
      </c>
      <c r="K27" t="s">
        <v>40</v>
      </c>
      <c r="L27" t="s">
        <v>12</v>
      </c>
      <c r="M27" s="62">
        <v>92555394</v>
      </c>
      <c r="N27" s="62">
        <v>0</v>
      </c>
      <c r="O27" s="62">
        <v>92506903.140000001</v>
      </c>
      <c r="P27" s="62">
        <v>92506903.140000001</v>
      </c>
      <c r="Q27" s="62">
        <v>92506903.140000001</v>
      </c>
    </row>
    <row r="28" spans="1:17">
      <c r="A28" t="s">
        <v>146</v>
      </c>
      <c r="B28" t="s">
        <v>147</v>
      </c>
      <c r="C28" t="s">
        <v>35</v>
      </c>
      <c r="D28" t="s">
        <v>36</v>
      </c>
      <c r="E28" t="s">
        <v>37</v>
      </c>
      <c r="F28" t="s">
        <v>38</v>
      </c>
      <c r="G28" t="s">
        <v>39</v>
      </c>
      <c r="H28" t="s">
        <v>110</v>
      </c>
      <c r="I28" t="s">
        <v>55</v>
      </c>
      <c r="J28" t="s">
        <v>19</v>
      </c>
      <c r="K28" t="s">
        <v>40</v>
      </c>
      <c r="L28" t="s">
        <v>12</v>
      </c>
      <c r="M28" s="62">
        <v>2264051660</v>
      </c>
      <c r="N28" s="62">
        <v>2264051660</v>
      </c>
      <c r="O28" s="62">
        <v>2213508161.0500002</v>
      </c>
      <c r="P28" s="62">
        <v>2213508161.0500002</v>
      </c>
      <c r="Q28" s="62">
        <v>2213508161.0500002</v>
      </c>
    </row>
    <row r="29" spans="1:17">
      <c r="A29" t="s">
        <v>146</v>
      </c>
      <c r="B29" t="s">
        <v>147</v>
      </c>
      <c r="C29" t="s">
        <v>35</v>
      </c>
      <c r="D29" t="s">
        <v>36</v>
      </c>
      <c r="E29" t="s">
        <v>37</v>
      </c>
      <c r="F29" t="s">
        <v>38</v>
      </c>
      <c r="G29" t="s">
        <v>56</v>
      </c>
      <c r="H29" t="s">
        <v>120</v>
      </c>
      <c r="I29" t="s">
        <v>55</v>
      </c>
      <c r="J29" t="s">
        <v>19</v>
      </c>
      <c r="K29" t="s">
        <v>40</v>
      </c>
      <c r="L29" t="s">
        <v>12</v>
      </c>
      <c r="M29" s="62">
        <v>839523162</v>
      </c>
      <c r="N29" s="62">
        <v>0</v>
      </c>
      <c r="O29" s="62">
        <v>838577477.78999996</v>
      </c>
      <c r="P29" s="62">
        <v>838577477.78999996</v>
      </c>
      <c r="Q29" s="62">
        <v>838577477.78999996</v>
      </c>
    </row>
    <row r="30" spans="1:17">
      <c r="A30" t="s">
        <v>67</v>
      </c>
      <c r="B30" t="s">
        <v>68</v>
      </c>
      <c r="C30" t="s">
        <v>35</v>
      </c>
      <c r="D30" t="s">
        <v>36</v>
      </c>
      <c r="E30" t="s">
        <v>37</v>
      </c>
      <c r="F30" t="s">
        <v>38</v>
      </c>
      <c r="G30" t="s">
        <v>39</v>
      </c>
      <c r="H30" t="s">
        <v>110</v>
      </c>
      <c r="I30" t="s">
        <v>13</v>
      </c>
      <c r="J30" t="s">
        <v>19</v>
      </c>
      <c r="K30" t="s">
        <v>40</v>
      </c>
      <c r="L30" t="s">
        <v>14</v>
      </c>
      <c r="M30" s="62">
        <v>23168353</v>
      </c>
      <c r="N30" s="62">
        <v>23156353</v>
      </c>
      <c r="O30" s="62">
        <v>19436718.859999999</v>
      </c>
      <c r="P30" s="62">
        <v>19436718.859999999</v>
      </c>
      <c r="Q30" s="62">
        <v>19436718.859999999</v>
      </c>
    </row>
    <row r="31" spans="1:17">
      <c r="A31" t="s">
        <v>67</v>
      </c>
      <c r="B31" t="s">
        <v>68</v>
      </c>
      <c r="C31" t="s">
        <v>35</v>
      </c>
      <c r="D31" t="s">
        <v>36</v>
      </c>
      <c r="E31" t="s">
        <v>37</v>
      </c>
      <c r="F31" t="s">
        <v>38</v>
      </c>
      <c r="G31" t="s">
        <v>39</v>
      </c>
      <c r="H31" t="s">
        <v>110</v>
      </c>
      <c r="I31" t="s">
        <v>13</v>
      </c>
      <c r="J31" t="s">
        <v>19</v>
      </c>
      <c r="K31" t="s">
        <v>40</v>
      </c>
      <c r="L31" t="s">
        <v>13</v>
      </c>
      <c r="M31" s="62">
        <v>68801402</v>
      </c>
      <c r="N31" s="62">
        <v>68801402</v>
      </c>
      <c r="O31" s="62">
        <v>68503036.599999994</v>
      </c>
      <c r="P31" s="62">
        <v>68503036.599999994</v>
      </c>
      <c r="Q31" s="62">
        <v>68503036.599999994</v>
      </c>
    </row>
    <row r="32" spans="1:17">
      <c r="A32" t="s">
        <v>67</v>
      </c>
      <c r="B32" t="s">
        <v>68</v>
      </c>
      <c r="C32" t="s">
        <v>35</v>
      </c>
      <c r="D32" t="s">
        <v>36</v>
      </c>
      <c r="E32" t="s">
        <v>37</v>
      </c>
      <c r="F32" t="s">
        <v>38</v>
      </c>
      <c r="G32" t="s">
        <v>39</v>
      </c>
      <c r="H32" t="s">
        <v>110</v>
      </c>
      <c r="I32" t="s">
        <v>13</v>
      </c>
      <c r="J32" t="s">
        <v>148</v>
      </c>
      <c r="K32" t="s">
        <v>149</v>
      </c>
      <c r="L32" t="s">
        <v>12</v>
      </c>
      <c r="M32" s="62">
        <v>899763337</v>
      </c>
      <c r="N32" s="62">
        <v>899763337</v>
      </c>
      <c r="O32" s="62">
        <v>788687344.69000006</v>
      </c>
      <c r="P32" s="62">
        <v>788687344.69000006</v>
      </c>
      <c r="Q32" s="62">
        <v>788687344.69000006</v>
      </c>
    </row>
    <row r="33" spans="1:17">
      <c r="A33" t="s">
        <v>67</v>
      </c>
      <c r="B33" t="s">
        <v>68</v>
      </c>
      <c r="C33" t="s">
        <v>35</v>
      </c>
      <c r="D33" t="s">
        <v>36</v>
      </c>
      <c r="E33" t="s">
        <v>37</v>
      </c>
      <c r="F33" t="s">
        <v>38</v>
      </c>
      <c r="G33" t="s">
        <v>41</v>
      </c>
      <c r="H33" t="s">
        <v>42</v>
      </c>
      <c r="I33" t="s">
        <v>13</v>
      </c>
      <c r="J33" t="s">
        <v>19</v>
      </c>
      <c r="K33" t="s">
        <v>40</v>
      </c>
      <c r="L33" t="s">
        <v>13</v>
      </c>
      <c r="M33" s="62">
        <v>3049954</v>
      </c>
      <c r="N33" s="62">
        <v>0</v>
      </c>
      <c r="O33" s="62">
        <v>3049951.36</v>
      </c>
      <c r="P33" s="62">
        <v>3049949.26</v>
      </c>
      <c r="Q33" s="62">
        <v>3049949.26</v>
      </c>
    </row>
    <row r="34" spans="1:17">
      <c r="A34" t="s">
        <v>67</v>
      </c>
      <c r="B34" t="s">
        <v>68</v>
      </c>
      <c r="C34" t="s">
        <v>35</v>
      </c>
      <c r="D34" t="s">
        <v>36</v>
      </c>
      <c r="E34" t="s">
        <v>37</v>
      </c>
      <c r="F34" t="s">
        <v>38</v>
      </c>
      <c r="G34" t="s">
        <v>56</v>
      </c>
      <c r="H34" t="s">
        <v>120</v>
      </c>
      <c r="I34" t="s">
        <v>13</v>
      </c>
      <c r="J34" t="s">
        <v>19</v>
      </c>
      <c r="K34" t="s">
        <v>40</v>
      </c>
      <c r="L34" t="s">
        <v>14</v>
      </c>
      <c r="M34" s="62">
        <v>86405</v>
      </c>
      <c r="N34" s="62">
        <v>0</v>
      </c>
      <c r="O34" s="62">
        <v>86403.59</v>
      </c>
      <c r="P34" s="62">
        <v>86403.59</v>
      </c>
      <c r="Q34" s="62">
        <v>86403.59</v>
      </c>
    </row>
    <row r="35" spans="1:17">
      <c r="A35" t="s">
        <v>67</v>
      </c>
      <c r="B35" t="s">
        <v>68</v>
      </c>
      <c r="C35" t="s">
        <v>35</v>
      </c>
      <c r="D35" t="s">
        <v>36</v>
      </c>
      <c r="E35" t="s">
        <v>37</v>
      </c>
      <c r="F35" t="s">
        <v>38</v>
      </c>
      <c r="G35" t="s">
        <v>56</v>
      </c>
      <c r="H35" t="s">
        <v>120</v>
      </c>
      <c r="I35" t="s">
        <v>13</v>
      </c>
      <c r="J35" t="s">
        <v>19</v>
      </c>
      <c r="K35" t="s">
        <v>40</v>
      </c>
      <c r="L35" t="s">
        <v>12</v>
      </c>
      <c r="M35" s="62">
        <v>227407209</v>
      </c>
      <c r="N35" s="62">
        <v>0</v>
      </c>
      <c r="O35" s="62">
        <v>226974209.63999999</v>
      </c>
      <c r="P35" s="62">
        <v>226974209.63999999</v>
      </c>
      <c r="Q35" s="62">
        <v>226974209.63999999</v>
      </c>
    </row>
    <row r="36" spans="1:17">
      <c r="A36" t="s">
        <v>67</v>
      </c>
      <c r="B36" t="s">
        <v>68</v>
      </c>
      <c r="C36" t="s">
        <v>35</v>
      </c>
      <c r="D36" t="s">
        <v>36</v>
      </c>
      <c r="E36" t="s">
        <v>37</v>
      </c>
      <c r="F36" t="s">
        <v>38</v>
      </c>
      <c r="G36" t="s">
        <v>56</v>
      </c>
      <c r="H36" t="s">
        <v>120</v>
      </c>
      <c r="I36" t="s">
        <v>13</v>
      </c>
      <c r="J36" t="s">
        <v>19</v>
      </c>
      <c r="K36" t="s">
        <v>40</v>
      </c>
      <c r="L36" t="s">
        <v>13</v>
      </c>
      <c r="M36" s="62">
        <v>56485130</v>
      </c>
      <c r="N36" s="62">
        <v>0</v>
      </c>
      <c r="O36" s="62">
        <v>56460235.939999998</v>
      </c>
      <c r="P36" s="62">
        <v>56460235.939999998</v>
      </c>
      <c r="Q36" s="62">
        <v>56460235.939999998</v>
      </c>
    </row>
    <row r="38" spans="1:17">
      <c r="M38" s="63">
        <f>SUM(M10:M37)</f>
        <v>4701893303</v>
      </c>
      <c r="N38" s="63">
        <f>SUM(N10:N37)</f>
        <v>3482774049</v>
      </c>
      <c r="O38" s="63">
        <f>SUM(O10:O37)</f>
        <v>4525645472.1500006</v>
      </c>
      <c r="P38" s="63">
        <f>SUM(P10:P37)</f>
        <v>4525645470.0500002</v>
      </c>
      <c r="Q38" s="63">
        <f>SUM(Q10:Q37)</f>
        <v>4525645470.0500002</v>
      </c>
    </row>
  </sheetData>
  <mergeCells count="1">
    <mergeCell ref="A5:Q5"/>
  </mergeCells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14</vt:i4>
      </vt:variant>
      <vt:variant>
        <vt:lpstr>Intervalos nomeados</vt:lpstr>
      </vt:variant>
      <vt:variant>
        <vt:i4>2</vt:i4>
      </vt:variant>
    </vt:vector>
  </HeadingPairs>
  <TitlesOfParts>
    <vt:vector size="16" baseType="lpstr">
      <vt:lpstr>Nov</vt:lpstr>
      <vt:lpstr>Dez</vt:lpstr>
      <vt:lpstr>Access-Jan</vt:lpstr>
      <vt:lpstr>Access-Fev</vt:lpstr>
      <vt:lpstr>Access-Mar</vt:lpstr>
      <vt:lpstr>Access-Abr</vt:lpstr>
      <vt:lpstr>Access-Mai</vt:lpstr>
      <vt:lpstr>Access-Jun</vt:lpstr>
      <vt:lpstr>Access-Jul</vt:lpstr>
      <vt:lpstr>Access-Ago</vt:lpstr>
      <vt:lpstr>Access-Set</vt:lpstr>
      <vt:lpstr>Access-Out</vt:lpstr>
      <vt:lpstr>Access-Nov</vt:lpstr>
      <vt:lpstr>Access-Dez</vt:lpstr>
      <vt:lpstr>Dez!Area_de_impressao</vt:lpstr>
      <vt:lpstr>Nov!Area_de_impressao</vt:lpstr>
    </vt:vector>
  </TitlesOfParts>
  <Company>Computador Pessoal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Cláudio</dc:creator>
  <cp:lastModifiedBy>Usuário do Windows</cp:lastModifiedBy>
  <cp:lastPrinted>2017-10-19T18:22:51Z</cp:lastPrinted>
  <dcterms:created xsi:type="dcterms:W3CDTF">2011-08-07T11:00:17Z</dcterms:created>
  <dcterms:modified xsi:type="dcterms:W3CDTF">2017-12-20T18:22:38Z</dcterms:modified>
</cp:coreProperties>
</file>