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et" sheetId="1" r:id="rId1"/>
  </sheets>
  <externalReferences>
    <externalReference r:id="rId2"/>
  </externalReferences>
  <definedNames>
    <definedName name="_xlnm.Print_Area" localSheetId="0">Set!$A$1:$X$57</definedName>
  </definedNames>
  <calcPr calcId="145621"/>
</workbook>
</file>

<file path=xl/calcChain.xml><?xml version="1.0" encoding="utf-8"?>
<calcChain xmlns="http://schemas.openxmlformats.org/spreadsheetml/2006/main">
  <c r="O55" i="1" l="1"/>
  <c r="M55" i="1"/>
  <c r="L55" i="1"/>
  <c r="K55" i="1"/>
  <c r="W54" i="1"/>
  <c r="U54" i="1"/>
  <c r="S54" i="1"/>
  <c r="Q54" i="1"/>
  <c r="P54" i="1"/>
  <c r="N54" i="1"/>
  <c r="R54" i="1" s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R53" i="1" s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R52" i="1" s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R51" i="1" s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R50" i="1" s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R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R48" i="1" s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R47" i="1" s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R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R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R42" i="1" s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V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55" i="1" s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Q55" i="1" l="1"/>
  <c r="R11" i="1"/>
  <c r="R12" i="1"/>
  <c r="V12" i="1" s="1"/>
  <c r="R13" i="1"/>
  <c r="R14" i="1"/>
  <c r="X14" i="1" s="1"/>
  <c r="R15" i="1"/>
  <c r="X16" i="1"/>
  <c r="R20" i="1"/>
  <c r="X24" i="1"/>
  <c r="R28" i="1"/>
  <c r="X18" i="1"/>
  <c r="R22" i="1"/>
  <c r="X26" i="1"/>
  <c r="R30" i="1"/>
  <c r="X12" i="1"/>
  <c r="V15" i="1"/>
  <c r="X15" i="1"/>
  <c r="T15" i="1"/>
  <c r="X11" i="1"/>
  <c r="T11" i="1"/>
  <c r="V11" i="1"/>
  <c r="V13" i="1"/>
  <c r="X13" i="1"/>
  <c r="T13" i="1"/>
  <c r="V14" i="1"/>
  <c r="T14" i="1"/>
  <c r="R10" i="1"/>
  <c r="T18" i="1"/>
  <c r="T20" i="1"/>
  <c r="T22" i="1"/>
  <c r="T26" i="1"/>
  <c r="T28" i="1"/>
  <c r="P55" i="1"/>
  <c r="R17" i="1"/>
  <c r="R19" i="1"/>
  <c r="R21" i="1"/>
  <c r="R23" i="1"/>
  <c r="R25" i="1"/>
  <c r="R27" i="1"/>
  <c r="R29" i="1"/>
  <c r="R31" i="1"/>
  <c r="T16" i="1"/>
  <c r="X33" i="1"/>
  <c r="T33" i="1"/>
  <c r="V33" i="1"/>
  <c r="X36" i="1"/>
  <c r="T36" i="1"/>
  <c r="V36" i="1"/>
  <c r="X37" i="1"/>
  <c r="T37" i="1"/>
  <c r="V37" i="1"/>
  <c r="X38" i="1"/>
  <c r="T38" i="1"/>
  <c r="V38" i="1"/>
  <c r="X40" i="1"/>
  <c r="T40" i="1"/>
  <c r="V40" i="1"/>
  <c r="X41" i="1"/>
  <c r="T41" i="1"/>
  <c r="V41" i="1"/>
  <c r="X42" i="1"/>
  <c r="T42" i="1"/>
  <c r="V42" i="1"/>
  <c r="X43" i="1"/>
  <c r="T43" i="1"/>
  <c r="V43" i="1"/>
  <c r="X44" i="1"/>
  <c r="T44" i="1"/>
  <c r="V44" i="1"/>
  <c r="X45" i="1"/>
  <c r="T45" i="1"/>
  <c r="V45" i="1"/>
  <c r="X46" i="1"/>
  <c r="T46" i="1"/>
  <c r="V46" i="1"/>
  <c r="X47" i="1"/>
  <c r="T47" i="1"/>
  <c r="V47" i="1"/>
  <c r="X48" i="1"/>
  <c r="T48" i="1"/>
  <c r="V48" i="1"/>
  <c r="X49" i="1"/>
  <c r="T49" i="1"/>
  <c r="V49" i="1"/>
  <c r="X50" i="1"/>
  <c r="T50" i="1"/>
  <c r="V50" i="1"/>
  <c r="X51" i="1"/>
  <c r="T51" i="1"/>
  <c r="V51" i="1"/>
  <c r="X52" i="1"/>
  <c r="T52" i="1"/>
  <c r="V52" i="1"/>
  <c r="X53" i="1"/>
  <c r="T53" i="1"/>
  <c r="V53" i="1"/>
  <c r="X54" i="1"/>
  <c r="T54" i="1"/>
  <c r="V54" i="1"/>
  <c r="T24" i="1"/>
  <c r="T30" i="1"/>
  <c r="X32" i="1"/>
  <c r="T32" i="1"/>
  <c r="V32" i="1"/>
  <c r="X34" i="1"/>
  <c r="T34" i="1"/>
  <c r="V34" i="1"/>
  <c r="X35" i="1"/>
  <c r="T35" i="1"/>
  <c r="V35" i="1"/>
  <c r="X39" i="1"/>
  <c r="T39" i="1"/>
  <c r="V39" i="1"/>
  <c r="N55" i="1"/>
  <c r="S55" i="1"/>
  <c r="W55" i="1"/>
  <c r="T12" i="1" l="1"/>
  <c r="V22" i="1"/>
  <c r="X22" i="1"/>
  <c r="V20" i="1"/>
  <c r="X20" i="1"/>
  <c r="V30" i="1"/>
  <c r="X30" i="1"/>
  <c r="V28" i="1"/>
  <c r="X28" i="1"/>
  <c r="V19" i="1"/>
  <c r="X19" i="1"/>
  <c r="T19" i="1"/>
  <c r="V25" i="1"/>
  <c r="X25" i="1"/>
  <c r="T25" i="1"/>
  <c r="V29" i="1"/>
  <c r="X29" i="1"/>
  <c r="T29" i="1"/>
  <c r="V21" i="1"/>
  <c r="X21" i="1"/>
  <c r="T21" i="1"/>
  <c r="V27" i="1"/>
  <c r="X27" i="1"/>
  <c r="T27" i="1"/>
  <c r="R55" i="1"/>
  <c r="X10" i="1"/>
  <c r="T10" i="1"/>
  <c r="V10" i="1"/>
  <c r="V17" i="1"/>
  <c r="X17" i="1"/>
  <c r="T17" i="1"/>
  <c r="V31" i="1"/>
  <c r="X31" i="1"/>
  <c r="T31" i="1"/>
  <c r="V23" i="1"/>
  <c r="X23" i="1"/>
  <c r="T23" i="1"/>
  <c r="V55" i="1" l="1"/>
  <c r="X55" i="1"/>
  <c r="T5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<sst xmlns="http://schemas.openxmlformats.org/spreadsheetml/2006/main" count="55" uniqueCount="51">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</sst>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2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6" applyNumberFormat="0" applyAlignment="0" applyProtection="0"/>
    <xf numFmtId="0" fontId="42" fillId="8" borderId="36" applyNumberFormat="0" applyAlignment="0" applyProtection="0"/>
    <xf numFmtId="0" fontId="43" fillId="8" borderId="36"/>
    <xf numFmtId="0" fontId="42" fillId="8" borderId="36" applyNumberFormat="0" applyAlignment="0" applyProtection="0"/>
    <xf numFmtId="0" fontId="42" fillId="8" borderId="36" applyNumberFormat="0" applyAlignment="0" applyProtection="0"/>
    <xf numFmtId="38" fontId="7" fillId="0" borderId="0"/>
    <xf numFmtId="38" fontId="44" fillId="0" borderId="37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2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3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9"/>
    <xf numFmtId="2" fontId="56" fillId="0" borderId="0">
      <protection locked="0"/>
    </xf>
    <xf numFmtId="2" fontId="56" fillId="0" borderId="0">
      <protection locked="0"/>
    </xf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0" fontId="58" fillId="0" borderId="40"/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N10">
            <v>0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5</v>
          </cell>
          <cell r="M11">
            <v>126900546.76000001</v>
          </cell>
          <cell r="N11">
            <v>126900547</v>
          </cell>
          <cell r="O11">
            <v>126900546.76000001</v>
          </cell>
          <cell r="P11">
            <v>126900546.76000001</v>
          </cell>
          <cell r="Q11">
            <v>126900546.76000001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2810708.44</v>
          </cell>
          <cell r="N12">
            <v>2810709</v>
          </cell>
          <cell r="O12">
            <v>2810708.44</v>
          </cell>
          <cell r="P12">
            <v>2810708.44</v>
          </cell>
          <cell r="Q12">
            <v>2810708.44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666995.46</v>
          </cell>
          <cell r="N13">
            <v>666996</v>
          </cell>
          <cell r="O13">
            <v>666995.46</v>
          </cell>
          <cell r="P13">
            <v>666995.46</v>
          </cell>
          <cell r="Q13">
            <v>666995.46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3</v>
          </cell>
          <cell r="M14">
            <v>2481488.67</v>
          </cell>
          <cell r="N14">
            <v>2481489</v>
          </cell>
          <cell r="O14">
            <v>2481488.67</v>
          </cell>
          <cell r="P14">
            <v>2481488.67</v>
          </cell>
          <cell r="Q14">
            <v>2481488.67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891549.49</v>
          </cell>
          <cell r="N15">
            <v>891550</v>
          </cell>
          <cell r="O15">
            <v>891549.49</v>
          </cell>
          <cell r="P15">
            <v>891549.49</v>
          </cell>
          <cell r="Q15">
            <v>891549.49</v>
          </cell>
        </row>
        <row r="16">
          <cell r="A16" t="str">
            <v>25303</v>
          </cell>
          <cell r="B16" t="str">
            <v>INSTITUTO NACIONAL DO SEGURO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32127098.960000001</v>
          </cell>
          <cell r="N16">
            <v>32127099</v>
          </cell>
          <cell r="O16">
            <v>32127098.960000001</v>
          </cell>
          <cell r="P16">
            <v>32127098.960000001</v>
          </cell>
          <cell r="Q16">
            <v>32127098.960000001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27452238.77</v>
          </cell>
          <cell r="N17">
            <v>27452239</v>
          </cell>
          <cell r="O17">
            <v>27452238.77</v>
          </cell>
          <cell r="P17">
            <v>27452238.77</v>
          </cell>
          <cell r="Q17">
            <v>27452238.77</v>
          </cell>
        </row>
        <row r="18">
          <cell r="A18" t="str">
            <v>25917</v>
          </cell>
          <cell r="B18" t="str">
            <v>FUNDO DO REGIME GERAL DE PREVIDENCIA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0153</v>
          </cell>
          <cell r="K18" t="str">
            <v>REC.DEST.AS ATIVIDADES-FINS SEGURIDADE SOCIAL</v>
          </cell>
          <cell r="L18" t="str">
            <v>3</v>
          </cell>
          <cell r="M18">
            <v>2068863695.27</v>
          </cell>
          <cell r="N18">
            <v>2068863696</v>
          </cell>
          <cell r="O18">
            <v>2068376855.1600001</v>
          </cell>
          <cell r="P18">
            <v>2068376855.1600001</v>
          </cell>
          <cell r="Q18">
            <v>2068376855.1600001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0625</v>
          </cell>
          <cell r="H19" t="str">
            <v>SENTENCAS JUDICIAIS TRANSITADAS EM JULGADO DE PEQUENO VALOR</v>
          </cell>
          <cell r="I19" t="str">
            <v>2</v>
          </cell>
          <cell r="J19" t="str">
            <v>0153</v>
          </cell>
          <cell r="K19" t="str">
            <v>REC.DEST.AS ATIVIDADES-FINS SEGURIDADE SOCIAL</v>
          </cell>
          <cell r="L19" t="str">
            <v>3</v>
          </cell>
          <cell r="M19">
            <v>1474389908</v>
          </cell>
          <cell r="N19">
            <v>0</v>
          </cell>
          <cell r="O19">
            <v>1473615297.29</v>
          </cell>
          <cell r="P19">
            <v>1473615297.29</v>
          </cell>
          <cell r="Q19">
            <v>1473615297.29</v>
          </cell>
        </row>
        <row r="20">
          <cell r="A20" t="str">
            <v>26262</v>
          </cell>
          <cell r="B20" t="str">
            <v>UNIVERSIDADE FEDERAL DE SAO PAULO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5</v>
          </cell>
          <cell r="M20">
            <v>1451569.17</v>
          </cell>
          <cell r="N20">
            <v>1451570</v>
          </cell>
          <cell r="O20">
            <v>1451569.17</v>
          </cell>
          <cell r="P20">
            <v>1451569.17</v>
          </cell>
          <cell r="Q20">
            <v>1451569.17</v>
          </cell>
        </row>
        <row r="21">
          <cell r="A21" t="str">
            <v>26262</v>
          </cell>
          <cell r="B21" t="str">
            <v>UNIVERSIDADE FEDERAL DE SAO PAULO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3</v>
          </cell>
          <cell r="M21">
            <v>312689.96999999997</v>
          </cell>
          <cell r="N21">
            <v>312690</v>
          </cell>
          <cell r="O21">
            <v>312689.96999999997</v>
          </cell>
          <cell r="P21">
            <v>312689.96999999997</v>
          </cell>
          <cell r="Q21">
            <v>312689.96999999997</v>
          </cell>
        </row>
        <row r="22">
          <cell r="A22" t="str">
            <v>26262</v>
          </cell>
          <cell r="B22" t="str">
            <v>UNIVERSIDADE FEDERAL DE SAO PAULO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5014418.7300000004</v>
          </cell>
          <cell r="N22">
            <v>5014419</v>
          </cell>
          <cell r="O22">
            <v>5014418.7300000004</v>
          </cell>
          <cell r="P22">
            <v>5014418.7300000004</v>
          </cell>
          <cell r="Q22">
            <v>5014418.7300000004</v>
          </cell>
        </row>
        <row r="23">
          <cell r="A23" t="str">
            <v>26280</v>
          </cell>
          <cell r="B23" t="str">
            <v>FUNDACAO UNIVERSIDADE FEDERAL DE SAO CARLOS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ORDINARIOS</v>
          </cell>
          <cell r="L23" t="str">
            <v>3</v>
          </cell>
          <cell r="M23">
            <v>71919.17</v>
          </cell>
          <cell r="N23">
            <v>71920</v>
          </cell>
          <cell r="O23">
            <v>71919.17</v>
          </cell>
          <cell r="P23">
            <v>71919.17</v>
          </cell>
          <cell r="Q23">
            <v>71919.17</v>
          </cell>
        </row>
        <row r="24">
          <cell r="A24" t="str">
            <v>26280</v>
          </cell>
          <cell r="B24" t="str">
            <v>FUNDACAO UNIVERSIDADE FEDERAL DE SAO CARLOS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ORDINARIOS</v>
          </cell>
          <cell r="L24" t="str">
            <v>1</v>
          </cell>
          <cell r="M24">
            <v>2892304.21</v>
          </cell>
          <cell r="N24">
            <v>2892305</v>
          </cell>
          <cell r="O24">
            <v>2892304.21</v>
          </cell>
          <cell r="P24">
            <v>2892304.21</v>
          </cell>
          <cell r="Q24">
            <v>2892304.21</v>
          </cell>
        </row>
        <row r="25">
          <cell r="A25" t="str">
            <v>26283</v>
          </cell>
          <cell r="B25" t="str">
            <v>FUNDACAO UNIVERSIDADE FED.DE MATO GROS.DO SUL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ORDINARIOS</v>
          </cell>
          <cell r="L25" t="str">
            <v>3</v>
          </cell>
          <cell r="M25">
            <v>967587.49</v>
          </cell>
          <cell r="N25">
            <v>967588</v>
          </cell>
          <cell r="O25">
            <v>967587.49</v>
          </cell>
          <cell r="P25">
            <v>967587.49</v>
          </cell>
          <cell r="Q25">
            <v>967587.49</v>
          </cell>
        </row>
        <row r="26">
          <cell r="A26" t="str">
            <v>26283</v>
          </cell>
          <cell r="B26" t="str">
            <v>FUNDACAO UNIVERSIDADE FED.DE MATO GROS.DO SUL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ORDINARIOS</v>
          </cell>
          <cell r="L26" t="str">
            <v>1</v>
          </cell>
          <cell r="M26">
            <v>5304511.5199999996</v>
          </cell>
          <cell r="N26">
            <v>5304512</v>
          </cell>
          <cell r="O26">
            <v>5304511.5199999996</v>
          </cell>
          <cell r="P26">
            <v>5304511.5199999996</v>
          </cell>
          <cell r="Q26">
            <v>5304511.5199999996</v>
          </cell>
        </row>
        <row r="27">
          <cell r="A27" t="str">
            <v>26298</v>
          </cell>
          <cell r="B27" t="str">
            <v>FUNDO NACIONAL DE DESENVOLVIMENTO DA EDUCACAO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ORDINARIOS</v>
          </cell>
          <cell r="L27" t="str">
            <v>3</v>
          </cell>
          <cell r="M27">
            <v>1029624.93</v>
          </cell>
          <cell r="N27">
            <v>1029625</v>
          </cell>
          <cell r="O27">
            <v>1029624.93</v>
          </cell>
          <cell r="P27">
            <v>1029624.93</v>
          </cell>
          <cell r="Q27">
            <v>1029624.93</v>
          </cell>
        </row>
        <row r="28">
          <cell r="A28" t="str">
            <v>26352</v>
          </cell>
          <cell r="B28" t="str">
            <v>FUNDACAO UNIVERSIDADE FEDERAL DO ABC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ORDINARIOS</v>
          </cell>
          <cell r="L28" t="str">
            <v>1</v>
          </cell>
          <cell r="M28">
            <v>165323.13</v>
          </cell>
          <cell r="N28">
            <v>165324</v>
          </cell>
          <cell r="O28">
            <v>165323.13</v>
          </cell>
          <cell r="P28">
            <v>165323.13</v>
          </cell>
          <cell r="Q28">
            <v>165323.13</v>
          </cell>
        </row>
        <row r="29">
          <cell r="A29" t="str">
            <v>26439</v>
          </cell>
          <cell r="B29" t="str">
            <v>INST.FED.DE EDUC.,CIENC.E TEC.DE SAO PAULO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ORDINARIOS</v>
          </cell>
          <cell r="L29" t="str">
            <v>1</v>
          </cell>
          <cell r="M29">
            <v>157888.17000000001</v>
          </cell>
          <cell r="N29">
            <v>157889</v>
          </cell>
          <cell r="O29">
            <v>157888.17000000001</v>
          </cell>
          <cell r="P29">
            <v>157888.17000000001</v>
          </cell>
          <cell r="Q29">
            <v>157888.17000000001</v>
          </cell>
        </row>
        <row r="30">
          <cell r="A30" t="str">
            <v>30202</v>
          </cell>
          <cell r="B30" t="str">
            <v>FUNDACAO NACIONAL DO INDIO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N30">
            <v>0</v>
          </cell>
        </row>
        <row r="31">
          <cell r="A31" t="str">
            <v>32265</v>
          </cell>
          <cell r="B31" t="str">
            <v>AGENCIA NACIONAL DO PETROLEO - ANP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1834180.91</v>
          </cell>
          <cell r="N31">
            <v>1834181</v>
          </cell>
          <cell r="O31">
            <v>1834180.91</v>
          </cell>
          <cell r="P31">
            <v>1834180.91</v>
          </cell>
          <cell r="Q31">
            <v>1834180.91</v>
          </cell>
        </row>
        <row r="32">
          <cell r="A32" t="str">
            <v>32265</v>
          </cell>
          <cell r="B32" t="str">
            <v>AGENCIA NACIONAL DO PETROLEO - ANP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N32">
            <v>0</v>
          </cell>
        </row>
        <row r="33">
          <cell r="A33" t="str">
            <v>36211</v>
          </cell>
          <cell r="B33" t="str">
            <v>FUNDACAO NACIONAL DE SAUDE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2</v>
          </cell>
          <cell r="J33" t="str">
            <v>6100</v>
          </cell>
          <cell r="K33" t="str">
            <v>RECURSOS ORDINARIOS</v>
          </cell>
          <cell r="L33" t="str">
            <v>3</v>
          </cell>
          <cell r="M33">
            <v>622078.55000000005</v>
          </cell>
          <cell r="N33">
            <v>622079</v>
          </cell>
          <cell r="O33">
            <v>622078.55000000005</v>
          </cell>
          <cell r="P33">
            <v>622078.55000000005</v>
          </cell>
          <cell r="Q33">
            <v>622078.55000000005</v>
          </cell>
        </row>
        <row r="34">
          <cell r="A34" t="str">
            <v>36211</v>
          </cell>
          <cell r="B34" t="str">
            <v>FUNDACAO NACIONAL DE SAUDE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2</v>
          </cell>
          <cell r="J34" t="str">
            <v>6100</v>
          </cell>
          <cell r="K34" t="str">
            <v>RECURSOS ORDINARIOS</v>
          </cell>
          <cell r="L34" t="str">
            <v>1</v>
          </cell>
          <cell r="M34">
            <v>800162.31</v>
          </cell>
          <cell r="N34">
            <v>800163</v>
          </cell>
          <cell r="O34">
            <v>800162.31</v>
          </cell>
          <cell r="P34">
            <v>800162.31</v>
          </cell>
          <cell r="Q34">
            <v>800162.31</v>
          </cell>
        </row>
        <row r="35">
          <cell r="A35" t="str">
            <v>36212</v>
          </cell>
          <cell r="B35" t="str">
            <v>AGENCIA NACIONAL DE VIGILANCIA SANITARIA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2</v>
          </cell>
          <cell r="J35" t="str">
            <v>6100</v>
          </cell>
          <cell r="K35" t="str">
            <v>RECURSOS ORDINARIOS</v>
          </cell>
          <cell r="L35" t="str">
            <v>1</v>
          </cell>
          <cell r="M35">
            <v>290478.18</v>
          </cell>
          <cell r="N35">
            <v>290479</v>
          </cell>
          <cell r="O35">
            <v>290478.18</v>
          </cell>
          <cell r="P35">
            <v>290478.18</v>
          </cell>
          <cell r="Q35">
            <v>290478.18</v>
          </cell>
        </row>
        <row r="36">
          <cell r="A36" t="str">
            <v>39252</v>
          </cell>
          <cell r="B36" t="str">
            <v>DEPTO.NAC.DE INFRA­ESTRUT.DE TRANSPORTES-DNIT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1847050.32</v>
          </cell>
          <cell r="N36">
            <v>1847051</v>
          </cell>
          <cell r="O36">
            <v>1847050.32</v>
          </cell>
          <cell r="P36">
            <v>1847050.32</v>
          </cell>
          <cell r="Q36">
            <v>1847050.32</v>
          </cell>
        </row>
        <row r="37">
          <cell r="A37" t="str">
            <v>39252</v>
          </cell>
          <cell r="B37" t="str">
            <v>DEPTO.NAC.DE INFRA­ESTRUT.DE TRANSPORTES-DNIT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N37">
            <v>0</v>
          </cell>
        </row>
        <row r="38">
          <cell r="A38" t="str">
            <v>40203</v>
          </cell>
          <cell r="B38" t="str">
            <v>FUNDACAO JORGE DUPRAT FIG.DE SEG.MED.TRABALHO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N38">
            <v>0</v>
          </cell>
        </row>
        <row r="39">
          <cell r="A39" t="str">
            <v>44201</v>
          </cell>
          <cell r="B39" t="str">
            <v>INST.BRAS.DO MEIO AMB.E REC.NAT.RENOVAVEIS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1</v>
          </cell>
          <cell r="M39">
            <v>282108.90000000002</v>
          </cell>
          <cell r="N39">
            <v>282109</v>
          </cell>
          <cell r="O39">
            <v>282108.90000000002</v>
          </cell>
          <cell r="P39">
            <v>282108.90000000002</v>
          </cell>
          <cell r="Q39">
            <v>282108.90000000002</v>
          </cell>
        </row>
        <row r="40">
          <cell r="A40" t="str">
            <v>52221</v>
          </cell>
          <cell r="B40" t="str">
            <v>INDUSTRIA DE MATERIAL BELICO DO BRASIL-IMBEL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3</v>
          </cell>
          <cell r="M40">
            <v>2537388.16</v>
          </cell>
          <cell r="N40">
            <v>2537389</v>
          </cell>
          <cell r="O40">
            <v>2537388.16</v>
          </cell>
          <cell r="P40">
            <v>2537388.16</v>
          </cell>
          <cell r="Q40">
            <v>2537388.16</v>
          </cell>
        </row>
        <row r="41">
          <cell r="A41" t="str">
            <v>55201</v>
          </cell>
          <cell r="B41" t="str">
            <v>INSTITUTO NACIONAL DO SEGURO SOCIAL - INSS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0100</v>
          </cell>
          <cell r="K41" t="str">
            <v>RECURSOS ORDINARIOS</v>
          </cell>
          <cell r="L41" t="str">
            <v>1</v>
          </cell>
          <cell r="N41">
            <v>0</v>
          </cell>
        </row>
        <row r="42">
          <cell r="A42" t="str">
            <v>55901</v>
          </cell>
          <cell r="B42" t="str">
            <v>FUNDO NACIONAL DE ASSISTENCIA SOCIAL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0100</v>
          </cell>
          <cell r="K42" t="str">
            <v>RECURSOS ORDINARIOS</v>
          </cell>
          <cell r="L42" t="str">
            <v>3</v>
          </cell>
          <cell r="M42">
            <v>39234134.619999997</v>
          </cell>
          <cell r="N42">
            <v>39234135</v>
          </cell>
          <cell r="O42">
            <v>39234134.619999997</v>
          </cell>
          <cell r="P42">
            <v>39234134.619999997</v>
          </cell>
          <cell r="Q42">
            <v>39234134.619999997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142304167</v>
          </cell>
          <cell r="N43">
            <v>0</v>
          </cell>
          <cell r="O43">
            <v>142304161.94999999</v>
          </cell>
          <cell r="P43">
            <v>142304161.94999999</v>
          </cell>
          <cell r="Q43">
            <v>142304161.94999999</v>
          </cell>
        </row>
        <row r="44">
          <cell r="A44" t="str">
            <v>55902</v>
          </cell>
          <cell r="B44" t="str">
            <v>FUNDO DO REGIME GERAL DA PREVID.SOCIAL-FRGPS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2</v>
          </cell>
          <cell r="J44" t="str">
            <v>0153</v>
          </cell>
          <cell r="K44" t="str">
            <v>REC.DEST.AS ATIVIDADES-FINS SEGURIDADE SOCIAL</v>
          </cell>
          <cell r="L44" t="str">
            <v>3</v>
          </cell>
          <cell r="N44">
            <v>0</v>
          </cell>
        </row>
        <row r="45">
          <cell r="A45" t="str">
            <v>55902</v>
          </cell>
          <cell r="B45" t="str">
            <v>FUNDO DO REGIME GERAL DA PREVID.SOCIAL-FRGPS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2</v>
          </cell>
          <cell r="J45" t="str">
            <v>0153</v>
          </cell>
          <cell r="K45" t="str">
            <v>REC.DEST.AS ATIVIDADES-FINS SEGURIDADE SOCIAL</v>
          </cell>
          <cell r="L45" t="str">
            <v>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5</v>
          </cell>
          <cell r="M46">
            <v>560375087.08000004</v>
          </cell>
          <cell r="N46">
            <v>560375088</v>
          </cell>
          <cell r="O46">
            <v>560375087.08000004</v>
          </cell>
          <cell r="P46">
            <v>560375087.08000004</v>
          </cell>
          <cell r="Q46">
            <v>560375087.08000004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3</v>
          </cell>
          <cell r="M47">
            <v>724579004.90999997</v>
          </cell>
          <cell r="N47">
            <v>724579006</v>
          </cell>
          <cell r="O47">
            <v>724003024.41999996</v>
          </cell>
          <cell r="P47">
            <v>724003024.41999996</v>
          </cell>
          <cell r="Q47">
            <v>724003024.41999996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1</v>
          </cell>
          <cell r="M48">
            <v>80502075.579999998</v>
          </cell>
          <cell r="N48">
            <v>80502076</v>
          </cell>
          <cell r="O48">
            <v>80502075.579999998</v>
          </cell>
          <cell r="P48">
            <v>80502075.579999998</v>
          </cell>
          <cell r="Q48">
            <v>80502075.579999998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00G5</v>
          </cell>
          <cell r="H49" t="str">
            <v>CONTRIBUICAO DA UNIAO, DE SUAS AUTARQUIAS E FUNDACOES PARA O</v>
          </cell>
          <cell r="I49" t="str">
            <v>1</v>
          </cell>
          <cell r="J49" t="str">
            <v>0100</v>
          </cell>
          <cell r="K49" t="str">
            <v>RECURSOS ORDINARIOS</v>
          </cell>
          <cell r="L49" t="str">
            <v>1</v>
          </cell>
          <cell r="M49">
            <v>7289127</v>
          </cell>
          <cell r="N49">
            <v>0</v>
          </cell>
          <cell r="O49">
            <v>7289119.9800000004</v>
          </cell>
          <cell r="P49">
            <v>7289119.9800000004</v>
          </cell>
          <cell r="Q49">
            <v>7289119.9800000004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0625</v>
          </cell>
          <cell r="H50" t="str">
            <v>SENTENCAS JUDICIAIS TRANSITADAS EM JULGADO DE PEQUENO VALOR</v>
          </cell>
          <cell r="I50" t="str">
            <v>1</v>
          </cell>
          <cell r="J50" t="str">
            <v>0100</v>
          </cell>
          <cell r="K50" t="str">
            <v>RECURSOS ORDINARIOS</v>
          </cell>
          <cell r="L50" t="str">
            <v>5</v>
          </cell>
          <cell r="M50">
            <v>409210</v>
          </cell>
          <cell r="N50">
            <v>0</v>
          </cell>
          <cell r="O50">
            <v>409208.98</v>
          </cell>
          <cell r="P50">
            <v>409208.98</v>
          </cell>
          <cell r="Q50">
            <v>409208.98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1</v>
          </cell>
          <cell r="J51" t="str">
            <v>0100</v>
          </cell>
          <cell r="K51" t="str">
            <v>RECURSOS ORDINARIOS</v>
          </cell>
          <cell r="L51" t="str">
            <v>3</v>
          </cell>
          <cell r="M51">
            <v>303147445</v>
          </cell>
          <cell r="N51">
            <v>0</v>
          </cell>
          <cell r="O51">
            <v>302968263.63</v>
          </cell>
          <cell r="P51">
            <v>302968263.63</v>
          </cell>
          <cell r="Q51">
            <v>302968263.63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0625</v>
          </cell>
          <cell r="H52" t="str">
            <v>SENTENCAS JUDICIAIS TRANSITADAS EM JULGADO DE PEQUENO VALOR</v>
          </cell>
          <cell r="I52" t="str">
            <v>1</v>
          </cell>
          <cell r="J52" t="str">
            <v>0100</v>
          </cell>
          <cell r="K52" t="str">
            <v>RECURSOS ORDINARIOS</v>
          </cell>
          <cell r="L52" t="str">
            <v>1</v>
          </cell>
          <cell r="M52">
            <v>38129103</v>
          </cell>
          <cell r="N52">
            <v>0</v>
          </cell>
          <cell r="O52">
            <v>38129097.939999998</v>
          </cell>
          <cell r="P52">
            <v>38129097.939999998</v>
          </cell>
          <cell r="Q52">
            <v>38129097.939999998</v>
          </cell>
        </row>
        <row r="53">
          <cell r="A53" t="str">
            <v>81201</v>
          </cell>
          <cell r="B53" t="str">
            <v>FUNDACAO NACIONAL DO INDIO - FUNAI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ORDINARIOS</v>
          </cell>
          <cell r="L53" t="str">
            <v>3</v>
          </cell>
          <cell r="M53">
            <v>169328.82</v>
          </cell>
          <cell r="N53">
            <v>169329</v>
          </cell>
          <cell r="O53">
            <v>169328.82</v>
          </cell>
          <cell r="P53">
            <v>169328.82</v>
          </cell>
          <cell r="Q53">
            <v>169328.82</v>
          </cell>
        </row>
        <row r="54">
          <cell r="A54" t="str">
            <v>81201</v>
          </cell>
          <cell r="B54" t="str">
            <v>FUNDACAO NACIONAL DO INDIO - FUNAI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ORDINARIOS</v>
          </cell>
          <cell r="L54" t="str">
            <v>1</v>
          </cell>
          <cell r="M54">
            <v>29289.88</v>
          </cell>
          <cell r="N54">
            <v>29290</v>
          </cell>
          <cell r="O54">
            <v>29289.88</v>
          </cell>
          <cell r="P54">
            <v>29289.88</v>
          </cell>
          <cell r="Q54">
            <v>29289.88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showGridLines="0" tabSelected="1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3.7109375" customWidth="1"/>
    <col min="22" max="22" width="15.42578125" bestFit="1" customWidth="1"/>
    <col min="23" max="23" width="24.710937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43709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'[1]Access-Set'!A10</f>
        <v>20201</v>
      </c>
      <c r="B10" s="38" t="str">
        <f>'[1]Access-Set'!B10</f>
        <v>INSTIT.NAC.DE COLONIZ.E REF.AGRARIA - INCRA</v>
      </c>
      <c r="C10" s="39" t="str">
        <f>CONCATENATE('[1]Access-Set'!C10,".",'[1]Access-Set'!D10)</f>
        <v>28.846</v>
      </c>
      <c r="D10" s="39" t="str">
        <f>CONCATENATE('[1]Access-Set'!E10,".",'[1]Access-Set'!G10)</f>
        <v>0901.0005</v>
      </c>
      <c r="E10" s="38" t="str">
        <f>'[1]Access-Set'!F10</f>
        <v>OPERACOES ESPECIAIS: CUMPRIMENTO DE SENTENCAS JUDICIAIS</v>
      </c>
      <c r="F10" s="40" t="str">
        <f>'[1]Access-Set'!H10</f>
        <v>SENTENCAS JUDICIAIS TRANSITADAS EM JULGADO (PRECATORIOS)</v>
      </c>
      <c r="G10" s="39" t="str">
        <f>'[1]Access-Set'!I10</f>
        <v>1</v>
      </c>
      <c r="H10" s="39" t="str">
        <f>'[1]Access-Set'!J10</f>
        <v>0100</v>
      </c>
      <c r="I10" s="38" t="str">
        <f>'[1]Access-Set'!K10</f>
        <v>RECURSOS ORDINARIOS</v>
      </c>
      <c r="J10" s="39" t="str">
        <f>'[1]Access-Set'!L10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IF('[1]Access-Set'!N10=0,'[1]Access-Set'!M10,0)</f>
        <v>0</v>
      </c>
      <c r="Q10" s="43">
        <f>IF('[1]Access-Set'!N10&gt;0,'[1]Access-Set'!N10,0)</f>
        <v>0</v>
      </c>
      <c r="R10" s="43">
        <f t="shared" ref="R10:R33" si="1">N10-O10+P10+Q10</f>
        <v>0</v>
      </c>
      <c r="S10" s="43">
        <f>'[1]Access-Set'!O10</f>
        <v>0</v>
      </c>
      <c r="T10" s="44">
        <f t="shared" ref="T10:T33" si="2">IF(R10&gt;0,S10/R10,0)</f>
        <v>0</v>
      </c>
      <c r="U10" s="43">
        <f>'[1]Access-Set'!P10</f>
        <v>0</v>
      </c>
      <c r="V10" s="44">
        <f t="shared" ref="V10:V33" si="3">IF(R10&gt;0,U10/R10,0)</f>
        <v>0</v>
      </c>
      <c r="W10" s="43">
        <f>'[1]Access-Set'!Q10</f>
        <v>0</v>
      </c>
      <c r="X10" s="44">
        <f t="shared" ref="X10:X33" si="4">IF(R10&gt;0,W10/R10,0)</f>
        <v>0</v>
      </c>
    </row>
    <row r="11" spans="1:24" ht="28.5" customHeight="1">
      <c r="A11" s="37" t="str">
        <f>'[1]Access-Set'!A11</f>
        <v>22201</v>
      </c>
      <c r="B11" s="38" t="str">
        <f>'[1]Access-Set'!B11</f>
        <v>INST. NACIONAL DE COLONIZ. E REFORMA AGRARIA</v>
      </c>
      <c r="C11" s="39" t="str">
        <f>CONCATENATE('[1]Access-Set'!C11,".",'[1]Access-Set'!D11)</f>
        <v>28.846</v>
      </c>
      <c r="D11" s="39" t="str">
        <f>CONCATENATE('[1]Access-Set'!E11,".",'[1]Access-Set'!G11)</f>
        <v>0901.0005</v>
      </c>
      <c r="E11" s="38" t="str">
        <f>'[1]Access-Set'!F11</f>
        <v>OPERACOES ESPECIAIS: CUMPRIMENTO DE SENTENCAS JUDICIAIS</v>
      </c>
      <c r="F11" s="38" t="str">
        <f>'[1]Access-Set'!H11</f>
        <v>SENTENCAS JUDICIAIS TRANSITADAS EM JULGADO (PRECATORIOS)</v>
      </c>
      <c r="G11" s="39" t="str">
        <f>'[1]Access-Set'!I11</f>
        <v>1</v>
      </c>
      <c r="H11" s="39" t="str">
        <f>'[1]Access-Set'!J11</f>
        <v>0100</v>
      </c>
      <c r="I11" s="38" t="str">
        <f>'[1]Access-Set'!K11</f>
        <v>RECURSOS ORDINARIOS</v>
      </c>
      <c r="J11" s="39" t="str">
        <f>'[1]Access-Set'!L11</f>
        <v>5</v>
      </c>
      <c r="K11" s="43"/>
      <c r="L11" s="43"/>
      <c r="M11" s="43"/>
      <c r="N11" s="41">
        <f t="shared" si="0"/>
        <v>0</v>
      </c>
      <c r="O11" s="43"/>
      <c r="P11" s="43">
        <f>IF('[1]Access-Set'!N11=0,'[1]Access-Set'!M11,0)</f>
        <v>0</v>
      </c>
      <c r="Q11" s="43">
        <f>IF('[1]Access-Set'!N11&gt;0,'[1]Access-Set'!N11,0)</f>
        <v>126900547</v>
      </c>
      <c r="R11" s="43">
        <f t="shared" si="1"/>
        <v>126900547</v>
      </c>
      <c r="S11" s="43">
        <f>'[1]Access-Set'!O11</f>
        <v>126900546.76000001</v>
      </c>
      <c r="T11" s="44">
        <f t="shared" si="2"/>
        <v>0.99999999810875528</v>
      </c>
      <c r="U11" s="43">
        <f>'[1]Access-Set'!P11</f>
        <v>126900546.76000001</v>
      </c>
      <c r="V11" s="44">
        <f t="shared" si="3"/>
        <v>0.99999999810875528</v>
      </c>
      <c r="W11" s="43">
        <f>'[1]Access-Set'!Q11</f>
        <v>126900546.76000001</v>
      </c>
      <c r="X11" s="44">
        <f t="shared" si="4"/>
        <v>0.99999999810875528</v>
      </c>
    </row>
    <row r="12" spans="1:24" ht="28.5" customHeight="1">
      <c r="A12" s="37" t="str">
        <f>'[1]Access-Set'!A12</f>
        <v>22201</v>
      </c>
      <c r="B12" s="38" t="str">
        <f>'[1]Access-Set'!B12</f>
        <v>INST. NACIONAL DE COLONIZ. E REFORMA AGRARIA</v>
      </c>
      <c r="C12" s="39" t="str">
        <f>CONCATENATE('[1]Access-Set'!C12,".",'[1]Access-Set'!D12)</f>
        <v>28.846</v>
      </c>
      <c r="D12" s="39" t="str">
        <f>CONCATENATE('[1]Access-Set'!E12,".",'[1]Access-Set'!G12)</f>
        <v>0901.0005</v>
      </c>
      <c r="E12" s="38" t="str">
        <f>'[1]Access-Set'!F12</f>
        <v>OPERACOES ESPECIAIS: CUMPRIMENTO DE SENTENCAS JUDICIAIS</v>
      </c>
      <c r="F12" s="38" t="str">
        <f>'[1]Access-Set'!H12</f>
        <v>SENTENCAS JUDICIAIS TRANSITADAS EM JULGADO (PRECATORIOS)</v>
      </c>
      <c r="G12" s="39" t="str">
        <f>'[1]Access-Set'!I12</f>
        <v>1</v>
      </c>
      <c r="H12" s="39" t="str">
        <f>'[1]Access-Set'!J12</f>
        <v>0100</v>
      </c>
      <c r="I12" s="38" t="str">
        <f>'[1]Access-Set'!K12</f>
        <v>RECURSOS ORDINARIOS</v>
      </c>
      <c r="J12" s="39" t="str">
        <f>'[1]Access-Set'!L12</f>
        <v>3</v>
      </c>
      <c r="K12" s="43"/>
      <c r="L12" s="43"/>
      <c r="M12" s="43"/>
      <c r="N12" s="41">
        <f t="shared" si="0"/>
        <v>0</v>
      </c>
      <c r="O12" s="43"/>
      <c r="P12" s="43">
        <f>IF('[1]Access-Set'!N12=0,'[1]Access-Set'!M12,0)</f>
        <v>0</v>
      </c>
      <c r="Q12" s="43">
        <f>IF('[1]Access-Set'!N12&gt;0,'[1]Access-Set'!N12,0)</f>
        <v>2810709</v>
      </c>
      <c r="R12" s="43">
        <f t="shared" si="1"/>
        <v>2810709</v>
      </c>
      <c r="S12" s="43">
        <f>'[1]Access-Set'!O12</f>
        <v>2810708.44</v>
      </c>
      <c r="T12" s="44">
        <f t="shared" si="2"/>
        <v>0.99999980076201411</v>
      </c>
      <c r="U12" s="43">
        <f>'[1]Access-Set'!P12</f>
        <v>2810708.44</v>
      </c>
      <c r="V12" s="44">
        <f t="shared" si="3"/>
        <v>0.99999980076201411</v>
      </c>
      <c r="W12" s="43">
        <f>'[1]Access-Set'!Q12</f>
        <v>2810708.44</v>
      </c>
      <c r="X12" s="44">
        <f t="shared" si="4"/>
        <v>0.99999980076201411</v>
      </c>
    </row>
    <row r="13" spans="1:24" ht="28.5" customHeight="1">
      <c r="A13" s="37" t="str">
        <f>'[1]Access-Set'!A13</f>
        <v>24204</v>
      </c>
      <c r="B13" s="38" t="str">
        <f>'[1]Access-Set'!B13</f>
        <v>COMISSAO NACIONAL DE ENERGIA NUCLEAR - CNEN</v>
      </c>
      <c r="C13" s="39" t="str">
        <f>CONCATENATE('[1]Access-Set'!C13,".",'[1]Access-Set'!D13)</f>
        <v>28.846</v>
      </c>
      <c r="D13" s="39" t="str">
        <f>CONCATENATE('[1]Access-Set'!E13,".",'[1]Access-Set'!G13)</f>
        <v>0901.0005</v>
      </c>
      <c r="E13" s="38" t="str">
        <f>'[1]Access-Set'!F13</f>
        <v>OPERACOES ESPECIAIS: CUMPRIMENTO DE SENTENCAS JUDICIAIS</v>
      </c>
      <c r="F13" s="38" t="str">
        <f>'[1]Access-Set'!H13</f>
        <v>SENTENCAS JUDICIAIS TRANSITADAS EM JULGADO (PRECATORIOS)</v>
      </c>
      <c r="G13" s="39" t="str">
        <f>'[1]Access-Set'!I13</f>
        <v>1</v>
      </c>
      <c r="H13" s="39" t="str">
        <f>'[1]Access-Set'!J13</f>
        <v>0100</v>
      </c>
      <c r="I13" s="38" t="str">
        <f>'[1]Access-Set'!K13</f>
        <v>RECURSOS ORDINARIOS</v>
      </c>
      <c r="J13" s="39" t="str">
        <f>'[1]Access-Set'!L13</f>
        <v>1</v>
      </c>
      <c r="K13" s="43"/>
      <c r="L13" s="43"/>
      <c r="M13" s="43"/>
      <c r="N13" s="41">
        <f t="shared" si="0"/>
        <v>0</v>
      </c>
      <c r="O13" s="43"/>
      <c r="P13" s="43">
        <f>IF('[1]Access-Set'!N13=0,'[1]Access-Set'!M13,0)</f>
        <v>0</v>
      </c>
      <c r="Q13" s="43">
        <f>IF('[1]Access-Set'!N13&gt;0,'[1]Access-Set'!N13,0)</f>
        <v>666996</v>
      </c>
      <c r="R13" s="43">
        <f t="shared" si="1"/>
        <v>666996</v>
      </c>
      <c r="S13" s="43">
        <f>'[1]Access-Set'!O13</f>
        <v>666995.46</v>
      </c>
      <c r="T13" s="44">
        <f t="shared" si="2"/>
        <v>0.99999919039994234</v>
      </c>
      <c r="U13" s="43">
        <f>'[1]Access-Set'!P13</f>
        <v>666995.46</v>
      </c>
      <c r="V13" s="44">
        <f t="shared" si="3"/>
        <v>0.99999919039994234</v>
      </c>
      <c r="W13" s="43">
        <f>'[1]Access-Set'!Q13</f>
        <v>666995.46</v>
      </c>
      <c r="X13" s="44">
        <f t="shared" si="4"/>
        <v>0.99999919039994234</v>
      </c>
    </row>
    <row r="14" spans="1:24" ht="28.5" customHeight="1">
      <c r="A14" s="37" t="str">
        <f>'[1]Access-Set'!A14</f>
        <v>25201</v>
      </c>
      <c r="B14" s="38" t="str">
        <f>'[1]Access-Set'!B14</f>
        <v>BANCO CENTRAL DO BRASIL</v>
      </c>
      <c r="C14" s="39" t="str">
        <f>CONCATENATE('[1]Access-Set'!C14,".",'[1]Access-Set'!D14)</f>
        <v>28.846</v>
      </c>
      <c r="D14" s="39" t="str">
        <f>CONCATENATE('[1]Access-Set'!E14,".",'[1]Access-Set'!G14)</f>
        <v>0901.0005</v>
      </c>
      <c r="E14" s="38" t="str">
        <f>'[1]Access-Set'!F14</f>
        <v>OPERACOES ESPECIAIS: CUMPRIMENTO DE SENTENCAS JUDICIAIS</v>
      </c>
      <c r="F14" s="38" t="str">
        <f>'[1]Access-Set'!H14</f>
        <v>SENTENCAS JUDICIAIS TRANSITADAS EM JULGADO (PRECATORIOS)</v>
      </c>
      <c r="G14" s="39" t="str">
        <f>'[1]Access-Set'!I14</f>
        <v>1</v>
      </c>
      <c r="H14" s="39" t="str">
        <f>'[1]Access-Set'!J14</f>
        <v>0100</v>
      </c>
      <c r="I14" s="38" t="str">
        <f>'[1]Access-Set'!K14</f>
        <v>RECURSOS ORDINARIOS</v>
      </c>
      <c r="J14" s="39" t="str">
        <f>'[1]Access-Set'!L14</f>
        <v>3</v>
      </c>
      <c r="K14" s="41"/>
      <c r="L14" s="41"/>
      <c r="M14" s="41"/>
      <c r="N14" s="41">
        <f t="shared" si="0"/>
        <v>0</v>
      </c>
      <c r="O14" s="41"/>
      <c r="P14" s="43">
        <f>IF('[1]Access-Set'!N14=0,'[1]Access-Set'!M14,0)</f>
        <v>0</v>
      </c>
      <c r="Q14" s="43">
        <f>IF('[1]Access-Set'!N14&gt;0,'[1]Access-Set'!N14,0)</f>
        <v>2481489</v>
      </c>
      <c r="R14" s="43">
        <f t="shared" si="1"/>
        <v>2481489</v>
      </c>
      <c r="S14" s="43">
        <f>'[1]Access-Set'!O14</f>
        <v>2481488.67</v>
      </c>
      <c r="T14" s="44">
        <f t="shared" si="2"/>
        <v>0.99999986701532828</v>
      </c>
      <c r="U14" s="43">
        <f>'[1]Access-Set'!P14</f>
        <v>2481488.67</v>
      </c>
      <c r="V14" s="44">
        <f t="shared" si="3"/>
        <v>0.99999986701532828</v>
      </c>
      <c r="W14" s="43">
        <f>'[1]Access-Set'!Q14</f>
        <v>2481488.67</v>
      </c>
      <c r="X14" s="44">
        <f t="shared" si="4"/>
        <v>0.99999986701532828</v>
      </c>
    </row>
    <row r="15" spans="1:24" ht="28.5" customHeight="1">
      <c r="A15" s="37" t="str">
        <f>'[1]Access-Set'!A15</f>
        <v>25299</v>
      </c>
      <c r="B15" s="38" t="str">
        <f>'[1]Access-Set'!B15</f>
        <v>FUND JORGE DUPRAT FIGUEIREDO - SEG/MED TRAB.</v>
      </c>
      <c r="C15" s="39" t="str">
        <f>CONCATENATE('[1]Access-Set'!C15,".",'[1]Access-Set'!D15)</f>
        <v>28.846</v>
      </c>
      <c r="D15" s="39" t="str">
        <f>CONCATENATE('[1]Access-Set'!E15,".",'[1]Access-Set'!G15)</f>
        <v>0901.0005</v>
      </c>
      <c r="E15" s="38" t="str">
        <f>'[1]Access-Set'!F15</f>
        <v>OPERACOES ESPECIAIS: CUMPRIMENTO DE SENTENCAS JUDICIAIS</v>
      </c>
      <c r="F15" s="38" t="str">
        <f>'[1]Access-Set'!H15</f>
        <v>SENTENCAS JUDICIAIS TRANSITADAS EM JULGADO (PRECATORIOS)</v>
      </c>
      <c r="G15" s="39" t="str">
        <f>'[1]Access-Set'!I15</f>
        <v>1</v>
      </c>
      <c r="H15" s="39" t="str">
        <f>'[1]Access-Set'!J15</f>
        <v>0100</v>
      </c>
      <c r="I15" s="38" t="str">
        <f>'[1]Access-Set'!K15</f>
        <v>RECURSOS ORDINARIOS</v>
      </c>
      <c r="J15" s="39" t="str">
        <f>'[1]Access-Set'!L15</f>
        <v>1</v>
      </c>
      <c r="K15" s="43"/>
      <c r="L15" s="43"/>
      <c r="M15" s="43"/>
      <c r="N15" s="41">
        <f t="shared" si="0"/>
        <v>0</v>
      </c>
      <c r="O15" s="43"/>
      <c r="P15" s="43">
        <f>IF('[1]Access-Set'!N15=0,'[1]Access-Set'!M15,0)</f>
        <v>0</v>
      </c>
      <c r="Q15" s="43">
        <f>IF('[1]Access-Set'!N15&gt;0,'[1]Access-Set'!N15,0)</f>
        <v>891550</v>
      </c>
      <c r="R15" s="43">
        <f t="shared" si="1"/>
        <v>891550</v>
      </c>
      <c r="S15" s="43">
        <f>'[1]Access-Set'!O15</f>
        <v>891549.49</v>
      </c>
      <c r="T15" s="44">
        <f t="shared" si="2"/>
        <v>0.99999942796253716</v>
      </c>
      <c r="U15" s="43">
        <f>'[1]Access-Set'!P15</f>
        <v>891549.49</v>
      </c>
      <c r="V15" s="44">
        <f t="shared" si="3"/>
        <v>0.99999942796253716</v>
      </c>
      <c r="W15" s="43">
        <f>'[1]Access-Set'!Q15</f>
        <v>891549.49</v>
      </c>
      <c r="X15" s="44">
        <f t="shared" si="4"/>
        <v>0.99999942796253716</v>
      </c>
    </row>
    <row r="16" spans="1:24" ht="28.5" customHeight="1">
      <c r="A16" s="37" t="str">
        <f>'[1]Access-Set'!A16</f>
        <v>25303</v>
      </c>
      <c r="B16" s="38" t="str">
        <f>'[1]Access-Set'!B16</f>
        <v>INSTITUTO NACIONAL DO SEGURO SOCIAL</v>
      </c>
      <c r="C16" s="39" t="str">
        <f>CONCATENATE('[1]Access-Set'!C16,".",'[1]Access-Set'!D16)</f>
        <v>28.846</v>
      </c>
      <c r="D16" s="39" t="str">
        <f>CONCATENATE('[1]Access-Set'!E16,".",'[1]Access-Set'!G16)</f>
        <v>0901.0005</v>
      </c>
      <c r="E16" s="38" t="str">
        <f>'[1]Access-Set'!F16</f>
        <v>OPERACOES ESPECIAIS: CUMPRIMENTO DE SENTENCAS JUDICIAIS</v>
      </c>
      <c r="F16" s="38" t="str">
        <f>'[1]Access-Set'!H16</f>
        <v>SENTENCAS JUDICIAIS TRANSITADAS EM JULGADO (PRECATORIOS)</v>
      </c>
      <c r="G16" s="39" t="str">
        <f>'[1]Access-Set'!I16</f>
        <v>2</v>
      </c>
      <c r="H16" s="39" t="str">
        <f>'[1]Access-Set'!J16</f>
        <v>0100</v>
      </c>
      <c r="I16" s="38" t="str">
        <f>'[1]Access-Set'!K16</f>
        <v>RECURSOS ORDINARIOS</v>
      </c>
      <c r="J16" s="39" t="str">
        <f>'[1]Access-Set'!L16</f>
        <v>3</v>
      </c>
      <c r="K16" s="43"/>
      <c r="L16" s="43"/>
      <c r="M16" s="43"/>
      <c r="N16" s="41">
        <f t="shared" si="0"/>
        <v>0</v>
      </c>
      <c r="O16" s="43"/>
      <c r="P16" s="43">
        <f>IF('[1]Access-Set'!N16=0,'[1]Access-Set'!M16,0)</f>
        <v>0</v>
      </c>
      <c r="Q16" s="43">
        <f>IF('[1]Access-Set'!N16&gt;0,'[1]Access-Set'!N16,0)</f>
        <v>32127099</v>
      </c>
      <c r="R16" s="43">
        <f t="shared" si="1"/>
        <v>32127099</v>
      </c>
      <c r="S16" s="43">
        <f>'[1]Access-Set'!O16</f>
        <v>32127098.960000001</v>
      </c>
      <c r="T16" s="44">
        <f t="shared" si="2"/>
        <v>0.99999999875494516</v>
      </c>
      <c r="U16" s="43">
        <f>'[1]Access-Set'!P16</f>
        <v>32127098.960000001</v>
      </c>
      <c r="V16" s="44">
        <f t="shared" si="3"/>
        <v>0.99999999875494516</v>
      </c>
      <c r="W16" s="43">
        <f>'[1]Access-Set'!Q16</f>
        <v>32127098.960000001</v>
      </c>
      <c r="X16" s="44">
        <f t="shared" si="4"/>
        <v>0.99999999875494516</v>
      </c>
    </row>
    <row r="17" spans="1:24" ht="28.5" customHeight="1">
      <c r="A17" s="37" t="str">
        <f>'[1]Access-Set'!A17</f>
        <v>25303</v>
      </c>
      <c r="B17" s="38" t="str">
        <f>'[1]Access-Set'!B17</f>
        <v>INSTITUTO NACIONAL DO SEGURO SOCIAL</v>
      </c>
      <c r="C17" s="39" t="str">
        <f>CONCATENATE('[1]Access-Set'!C17,".",'[1]Access-Set'!D17)</f>
        <v>28.846</v>
      </c>
      <c r="D17" s="39" t="str">
        <f>CONCATENATE('[1]Access-Set'!E17,".",'[1]Access-Set'!G17)</f>
        <v>0901.0005</v>
      </c>
      <c r="E17" s="38" t="str">
        <f>'[1]Access-Set'!F17</f>
        <v>OPERACOES ESPECIAIS: CUMPRIMENTO DE SENTENCAS JUDICIAIS</v>
      </c>
      <c r="F17" s="38" t="str">
        <f>'[1]Access-Set'!H17</f>
        <v>SENTENCAS JUDICIAIS TRANSITADAS EM JULGADO (PRECATORIOS)</v>
      </c>
      <c r="G17" s="39" t="str">
        <f>'[1]Access-Set'!I17</f>
        <v>2</v>
      </c>
      <c r="H17" s="39" t="str">
        <f>'[1]Access-Set'!J17</f>
        <v>0100</v>
      </c>
      <c r="I17" s="38" t="str">
        <f>'[1]Access-Set'!K17</f>
        <v>RECURSOS ORDINARIOS</v>
      </c>
      <c r="J17" s="39" t="str">
        <f>'[1]Access-Set'!L17</f>
        <v>1</v>
      </c>
      <c r="K17" s="41"/>
      <c r="L17" s="41"/>
      <c r="M17" s="41"/>
      <c r="N17" s="41">
        <f t="shared" si="0"/>
        <v>0</v>
      </c>
      <c r="O17" s="41"/>
      <c r="P17" s="43">
        <f>IF('[1]Access-Set'!N17=0,'[1]Access-Set'!M17,0)</f>
        <v>0</v>
      </c>
      <c r="Q17" s="43">
        <f>IF('[1]Access-Set'!N17&gt;0,'[1]Access-Set'!N17,0)</f>
        <v>27452239</v>
      </c>
      <c r="R17" s="43">
        <f t="shared" si="1"/>
        <v>27452239</v>
      </c>
      <c r="S17" s="43">
        <f>'[1]Access-Set'!O17</f>
        <v>27452238.77</v>
      </c>
      <c r="T17" s="44">
        <f t="shared" si="2"/>
        <v>0.99999999162181263</v>
      </c>
      <c r="U17" s="43">
        <f>'[1]Access-Set'!P17</f>
        <v>27452238.77</v>
      </c>
      <c r="V17" s="44">
        <f t="shared" si="3"/>
        <v>0.99999999162181263</v>
      </c>
      <c r="W17" s="43">
        <f>'[1]Access-Set'!Q17</f>
        <v>27452238.77</v>
      </c>
      <c r="X17" s="44">
        <f t="shared" si="4"/>
        <v>0.99999999162181263</v>
      </c>
    </row>
    <row r="18" spans="1:24" ht="28.5" customHeight="1">
      <c r="A18" s="37" t="str">
        <f>'[1]Access-Set'!A18</f>
        <v>25917</v>
      </c>
      <c r="B18" s="38" t="str">
        <f>'[1]Access-Set'!B18</f>
        <v>FUNDO DO REGIME GERAL DE PREVIDENCIA SOCIAL</v>
      </c>
      <c r="C18" s="39" t="str">
        <f>CONCATENATE('[1]Access-Set'!C18,".",'[1]Access-Set'!D18)</f>
        <v>28.846</v>
      </c>
      <c r="D18" s="39" t="str">
        <f>CONCATENATE('[1]Access-Set'!E18,".",'[1]Access-Set'!G18)</f>
        <v>0901.0005</v>
      </c>
      <c r="E18" s="38" t="str">
        <f>'[1]Access-Set'!F18</f>
        <v>OPERACOES ESPECIAIS: CUMPRIMENTO DE SENTENCAS JUDICIAIS</v>
      </c>
      <c r="F18" s="38" t="str">
        <f>'[1]Access-Set'!H18</f>
        <v>SENTENCAS JUDICIAIS TRANSITADAS EM JULGADO (PRECATORIOS)</v>
      </c>
      <c r="G18" s="39" t="str">
        <f>'[1]Access-Set'!I18</f>
        <v>2</v>
      </c>
      <c r="H18" s="39" t="str">
        <f>'[1]Access-Set'!J18</f>
        <v>0153</v>
      </c>
      <c r="I18" s="38" t="str">
        <f>'[1]Access-Set'!K18</f>
        <v>REC.DEST.AS ATIVIDADES-FINS SEGURIDADE SOCIAL</v>
      </c>
      <c r="J18" s="39" t="str">
        <f>'[1]Access-Set'!L18</f>
        <v>3</v>
      </c>
      <c r="K18" s="41"/>
      <c r="L18" s="41"/>
      <c r="M18" s="41"/>
      <c r="N18" s="41">
        <f t="shared" si="0"/>
        <v>0</v>
      </c>
      <c r="O18" s="41"/>
      <c r="P18" s="43">
        <f>IF('[1]Access-Set'!N18=0,'[1]Access-Set'!M18,0)</f>
        <v>0</v>
      </c>
      <c r="Q18" s="43">
        <f>IF('[1]Access-Set'!N18&gt;0,'[1]Access-Set'!N18,0)</f>
        <v>2068863696</v>
      </c>
      <c r="R18" s="43">
        <f t="shared" si="1"/>
        <v>2068863696</v>
      </c>
      <c r="S18" s="43">
        <f>'[1]Access-Set'!O18</f>
        <v>2068376855.1600001</v>
      </c>
      <c r="T18" s="44">
        <f t="shared" si="2"/>
        <v>0.99976468201315472</v>
      </c>
      <c r="U18" s="43">
        <f>'[1]Access-Set'!P18</f>
        <v>2068376855.1600001</v>
      </c>
      <c r="V18" s="44">
        <f t="shared" si="3"/>
        <v>0.99976468201315472</v>
      </c>
      <c r="W18" s="43">
        <f>'[1]Access-Set'!Q18</f>
        <v>2068376855.1600001</v>
      </c>
      <c r="X18" s="44">
        <f t="shared" si="4"/>
        <v>0.99976468201315472</v>
      </c>
    </row>
    <row r="19" spans="1:24" ht="28.5" customHeight="1">
      <c r="A19" s="37" t="str">
        <f>'[1]Access-Set'!A19</f>
        <v>25917</v>
      </c>
      <c r="B19" s="38" t="str">
        <f>'[1]Access-Set'!B19</f>
        <v>FUNDO DO REGIME GERAL DE PREVIDENCIA SOCIAL</v>
      </c>
      <c r="C19" s="39" t="str">
        <f>CONCATENATE('[1]Access-Set'!C19,".",'[1]Access-Set'!D19)</f>
        <v>28.846</v>
      </c>
      <c r="D19" s="39" t="str">
        <f>CONCATENATE('[1]Access-Set'!E19,".",'[1]Access-Set'!G19)</f>
        <v>0901.0625</v>
      </c>
      <c r="E19" s="38" t="str">
        <f>'[1]Access-Set'!F19</f>
        <v>OPERACOES ESPECIAIS: CUMPRIMENTO DE SENTENCAS JUDICIAIS</v>
      </c>
      <c r="F19" s="38" t="str">
        <f>'[1]Access-Set'!H19</f>
        <v>SENTENCAS JUDICIAIS TRANSITADAS EM JULGADO DE PEQUENO VALOR</v>
      </c>
      <c r="G19" s="39" t="str">
        <f>'[1]Access-Set'!I19</f>
        <v>2</v>
      </c>
      <c r="H19" s="39" t="str">
        <f>'[1]Access-Set'!J19</f>
        <v>0153</v>
      </c>
      <c r="I19" s="38" t="str">
        <f>'[1]Access-Set'!K19</f>
        <v>REC.DEST.AS ATIVIDADES-FINS SEGURIDADE SOCIAL</v>
      </c>
      <c r="J19" s="39" t="str">
        <f>'[1]Access-Set'!L19</f>
        <v>3</v>
      </c>
      <c r="K19" s="41"/>
      <c r="L19" s="41"/>
      <c r="M19" s="41"/>
      <c r="N19" s="41">
        <f t="shared" si="0"/>
        <v>0</v>
      </c>
      <c r="O19" s="41"/>
      <c r="P19" s="43">
        <f>IF('[1]Access-Set'!N19=0,'[1]Access-Set'!M19,0)</f>
        <v>1474389908</v>
      </c>
      <c r="Q19" s="43">
        <f>IF('[1]Access-Set'!N19&gt;0,'[1]Access-Set'!N19,0)</f>
        <v>0</v>
      </c>
      <c r="R19" s="43">
        <f t="shared" si="1"/>
        <v>1474389908</v>
      </c>
      <c r="S19" s="43">
        <f>'[1]Access-Set'!O19</f>
        <v>1473615297.29</v>
      </c>
      <c r="T19" s="44">
        <f t="shared" si="2"/>
        <v>0.99947462288923916</v>
      </c>
      <c r="U19" s="43">
        <f>'[1]Access-Set'!P19</f>
        <v>1473615297.29</v>
      </c>
      <c r="V19" s="44">
        <f t="shared" si="3"/>
        <v>0.99947462288923916</v>
      </c>
      <c r="W19" s="43">
        <f>'[1]Access-Set'!Q19</f>
        <v>1473615297.29</v>
      </c>
      <c r="X19" s="44">
        <f t="shared" si="4"/>
        <v>0.99947462288923916</v>
      </c>
    </row>
    <row r="20" spans="1:24" ht="28.5" customHeight="1">
      <c r="A20" s="37" t="str">
        <f>'[1]Access-Set'!A20</f>
        <v>26262</v>
      </c>
      <c r="B20" s="38" t="str">
        <f>'[1]Access-Set'!B20</f>
        <v>UNIVERSIDADE FEDERAL DE SAO PAULO</v>
      </c>
      <c r="C20" s="39" t="str">
        <f>CONCATENATE('[1]Access-Set'!C20,".",'[1]Access-Set'!D20)</f>
        <v>28.846</v>
      </c>
      <c r="D20" s="39" t="str">
        <f>CONCATENATE('[1]Access-Set'!E20,".",'[1]Access-Set'!G20)</f>
        <v>0901.0005</v>
      </c>
      <c r="E20" s="38" t="str">
        <f>'[1]Access-Set'!F20</f>
        <v>OPERACOES ESPECIAIS: CUMPRIMENTO DE SENTENCAS JUDICIAIS</v>
      </c>
      <c r="F20" s="38" t="str">
        <f>'[1]Access-Set'!H20</f>
        <v>SENTENCAS JUDICIAIS TRANSITADAS EM JULGADO (PRECATORIOS)</v>
      </c>
      <c r="G20" s="39" t="str">
        <f>'[1]Access-Set'!I20</f>
        <v>1</v>
      </c>
      <c r="H20" s="39" t="str">
        <f>'[1]Access-Set'!J20</f>
        <v>8100</v>
      </c>
      <c r="I20" s="38" t="str">
        <f>'[1]Access-Set'!K20</f>
        <v>RECURSOS ORDINARIOS</v>
      </c>
      <c r="J20" s="39" t="str">
        <f>'[1]Access-Set'!L20</f>
        <v>5</v>
      </c>
      <c r="K20" s="41"/>
      <c r="L20" s="41"/>
      <c r="M20" s="41"/>
      <c r="N20" s="41">
        <f t="shared" si="0"/>
        <v>0</v>
      </c>
      <c r="O20" s="41"/>
      <c r="P20" s="43">
        <f>IF('[1]Access-Set'!N20=0,'[1]Access-Set'!M20,0)</f>
        <v>0</v>
      </c>
      <c r="Q20" s="43">
        <f>IF('[1]Access-Set'!N20&gt;0,'[1]Access-Set'!N20,0)</f>
        <v>1451570</v>
      </c>
      <c r="R20" s="43">
        <f t="shared" si="1"/>
        <v>1451570</v>
      </c>
      <c r="S20" s="43">
        <f>'[1]Access-Set'!O20</f>
        <v>1451569.17</v>
      </c>
      <c r="T20" s="44">
        <f t="shared" si="2"/>
        <v>0.9999994282053225</v>
      </c>
      <c r="U20" s="43">
        <f>'[1]Access-Set'!P20</f>
        <v>1451569.17</v>
      </c>
      <c r="V20" s="44">
        <f t="shared" si="3"/>
        <v>0.9999994282053225</v>
      </c>
      <c r="W20" s="43">
        <f>'[1]Access-Set'!Q20</f>
        <v>1451569.17</v>
      </c>
      <c r="X20" s="44">
        <f t="shared" si="4"/>
        <v>0.9999994282053225</v>
      </c>
    </row>
    <row r="21" spans="1:24" ht="28.5" customHeight="1">
      <c r="A21" s="37" t="str">
        <f>'[1]Access-Set'!A21</f>
        <v>26262</v>
      </c>
      <c r="B21" s="38" t="str">
        <f>'[1]Access-Set'!B21</f>
        <v>UNIVERSIDADE FEDERAL DE SAO PAULO</v>
      </c>
      <c r="C21" s="39" t="str">
        <f>CONCATENATE('[1]Access-Set'!C21,".",'[1]Access-Set'!D21)</f>
        <v>28.846</v>
      </c>
      <c r="D21" s="39" t="str">
        <f>CONCATENATE('[1]Access-Set'!E21,".",'[1]Access-Set'!G21)</f>
        <v>0901.0005</v>
      </c>
      <c r="E21" s="38" t="str">
        <f>'[1]Access-Set'!F21</f>
        <v>OPERACOES ESPECIAIS: CUMPRIMENTO DE SENTENCAS JUDICIAIS</v>
      </c>
      <c r="F21" s="38" t="str">
        <f>'[1]Access-Set'!H21</f>
        <v>SENTENCAS JUDICIAIS TRANSITADAS EM JULGADO (PRECATORIOS)</v>
      </c>
      <c r="G21" s="39" t="str">
        <f>'[1]Access-Set'!I21</f>
        <v>1</v>
      </c>
      <c r="H21" s="39" t="str">
        <f>'[1]Access-Set'!J21</f>
        <v>8100</v>
      </c>
      <c r="I21" s="38" t="str">
        <f>'[1]Access-Set'!K21</f>
        <v>RECURSOS ORDINARIOS</v>
      </c>
      <c r="J21" s="39" t="str">
        <f>'[1]Access-Set'!L21</f>
        <v>3</v>
      </c>
      <c r="K21" s="41"/>
      <c r="L21" s="41"/>
      <c r="M21" s="41"/>
      <c r="N21" s="41">
        <f t="shared" si="0"/>
        <v>0</v>
      </c>
      <c r="O21" s="41"/>
      <c r="P21" s="43">
        <f>IF('[1]Access-Set'!N21=0,'[1]Access-Set'!M21,0)</f>
        <v>0</v>
      </c>
      <c r="Q21" s="43">
        <f>IF('[1]Access-Set'!N21&gt;0,'[1]Access-Set'!N21,0)</f>
        <v>312690</v>
      </c>
      <c r="R21" s="43">
        <f t="shared" si="1"/>
        <v>312690</v>
      </c>
      <c r="S21" s="43">
        <f>'[1]Access-Set'!O21</f>
        <v>312689.96999999997</v>
      </c>
      <c r="T21" s="44">
        <f t="shared" si="2"/>
        <v>0.99999990405833239</v>
      </c>
      <c r="U21" s="43">
        <f>'[1]Access-Set'!P21</f>
        <v>312689.96999999997</v>
      </c>
      <c r="V21" s="44">
        <f t="shared" si="3"/>
        <v>0.99999990405833239</v>
      </c>
      <c r="W21" s="43">
        <f>'[1]Access-Set'!Q21</f>
        <v>312689.96999999997</v>
      </c>
      <c r="X21" s="44">
        <f t="shared" si="4"/>
        <v>0.99999990405833239</v>
      </c>
    </row>
    <row r="22" spans="1:24" ht="28.5" customHeight="1">
      <c r="A22" s="37" t="str">
        <f>'[1]Access-Set'!A22</f>
        <v>26262</v>
      </c>
      <c r="B22" s="38" t="str">
        <f>'[1]Access-Set'!B22</f>
        <v>UNIVERSIDADE FEDERAL DE SAO PAULO</v>
      </c>
      <c r="C22" s="39" t="str">
        <f>CONCATENATE('[1]Access-Set'!C22,".",'[1]Access-Set'!D22)</f>
        <v>28.846</v>
      </c>
      <c r="D22" s="39" t="str">
        <f>CONCATENATE('[1]Access-Set'!E22,".",'[1]Access-Set'!G22)</f>
        <v>0901.0005</v>
      </c>
      <c r="E22" s="38" t="str">
        <f>'[1]Access-Set'!F22</f>
        <v>OPERACOES ESPECIAIS: CUMPRIMENTO DE SENTENCAS JUDICIAIS</v>
      </c>
      <c r="F22" s="38" t="str">
        <f>'[1]Access-Set'!H22</f>
        <v>SENTENCAS JUDICIAIS TRANSITADAS EM JULGADO (PRECATORIOS)</v>
      </c>
      <c r="G22" s="39" t="str">
        <f>'[1]Access-Set'!I22</f>
        <v>1</v>
      </c>
      <c r="H22" s="39" t="str">
        <f>'[1]Access-Set'!J22</f>
        <v>8100</v>
      </c>
      <c r="I22" s="38" t="str">
        <f>'[1]Access-Set'!K22</f>
        <v>RECURSOS ORDINARIOS</v>
      </c>
      <c r="J22" s="39" t="str">
        <f>'[1]Access-Set'!L22</f>
        <v>1</v>
      </c>
      <c r="K22" s="43"/>
      <c r="L22" s="43"/>
      <c r="M22" s="43"/>
      <c r="N22" s="41">
        <f t="shared" si="0"/>
        <v>0</v>
      </c>
      <c r="O22" s="43"/>
      <c r="P22" s="43">
        <f>IF('[1]Access-Set'!N22=0,'[1]Access-Set'!M22,0)</f>
        <v>0</v>
      </c>
      <c r="Q22" s="43">
        <f>IF('[1]Access-Set'!N22&gt;0,'[1]Access-Set'!N22,0)</f>
        <v>5014419</v>
      </c>
      <c r="R22" s="43">
        <f t="shared" si="1"/>
        <v>5014419</v>
      </c>
      <c r="S22" s="43">
        <f>'[1]Access-Set'!O22</f>
        <v>5014418.7300000004</v>
      </c>
      <c r="T22" s="44">
        <f t="shared" si="2"/>
        <v>0.99999994615527754</v>
      </c>
      <c r="U22" s="43">
        <f>'[1]Access-Set'!P22</f>
        <v>5014418.7300000004</v>
      </c>
      <c r="V22" s="44">
        <f t="shared" si="3"/>
        <v>0.99999994615527754</v>
      </c>
      <c r="W22" s="43">
        <f>'[1]Access-Set'!Q22</f>
        <v>5014418.7300000004</v>
      </c>
      <c r="X22" s="44">
        <f t="shared" si="4"/>
        <v>0.99999994615527754</v>
      </c>
    </row>
    <row r="23" spans="1:24" ht="28.5" customHeight="1">
      <c r="A23" s="37" t="str">
        <f>'[1]Access-Set'!A23</f>
        <v>26280</v>
      </c>
      <c r="B23" s="38" t="str">
        <f>'[1]Access-Set'!B23</f>
        <v>FUNDACAO UNIVERSIDADE FEDERAL DE SAO CARLOS</v>
      </c>
      <c r="C23" s="39" t="str">
        <f>CONCATENATE('[1]Access-Set'!C23,".",'[1]Access-Set'!D23)</f>
        <v>28.846</v>
      </c>
      <c r="D23" s="39" t="str">
        <f>CONCATENATE('[1]Access-Set'!E23,".",'[1]Access-Set'!G23)</f>
        <v>0901.0005</v>
      </c>
      <c r="E23" s="38" t="str">
        <f>'[1]Access-Set'!F23</f>
        <v>OPERACOES ESPECIAIS: CUMPRIMENTO DE SENTENCAS JUDICIAIS</v>
      </c>
      <c r="F23" s="38" t="str">
        <f>'[1]Access-Set'!H23</f>
        <v>SENTENCAS JUDICIAIS TRANSITADAS EM JULGADO (PRECATORIOS)</v>
      </c>
      <c r="G23" s="39" t="str">
        <f>'[1]Access-Set'!I23</f>
        <v>1</v>
      </c>
      <c r="H23" s="39" t="str">
        <f>'[1]Access-Set'!J23</f>
        <v>8100</v>
      </c>
      <c r="I23" s="38" t="str">
        <f>'[1]Access-Set'!K23</f>
        <v>RECURSOS ORDINARIOS</v>
      </c>
      <c r="J23" s="39" t="str">
        <f>'[1]Access-Set'!L23</f>
        <v>3</v>
      </c>
      <c r="K23" s="43"/>
      <c r="L23" s="43"/>
      <c r="M23" s="43"/>
      <c r="N23" s="41">
        <f t="shared" si="0"/>
        <v>0</v>
      </c>
      <c r="O23" s="43"/>
      <c r="P23" s="43">
        <f>IF('[1]Access-Set'!N23=0,'[1]Access-Set'!M23,0)</f>
        <v>0</v>
      </c>
      <c r="Q23" s="43">
        <f>IF('[1]Access-Set'!N23&gt;0,'[1]Access-Set'!N23,0)</f>
        <v>71920</v>
      </c>
      <c r="R23" s="43">
        <f t="shared" si="1"/>
        <v>71920</v>
      </c>
      <c r="S23" s="43">
        <f>'[1]Access-Set'!O23</f>
        <v>71919.17</v>
      </c>
      <c r="T23" s="44">
        <f t="shared" si="2"/>
        <v>0.99998845939933256</v>
      </c>
      <c r="U23" s="43">
        <f>'[1]Access-Set'!P23</f>
        <v>71919.17</v>
      </c>
      <c r="V23" s="44">
        <f t="shared" si="3"/>
        <v>0.99998845939933256</v>
      </c>
      <c r="W23" s="43">
        <f>'[1]Access-Set'!Q23</f>
        <v>71919.17</v>
      </c>
      <c r="X23" s="44">
        <f t="shared" si="4"/>
        <v>0.99998845939933256</v>
      </c>
    </row>
    <row r="24" spans="1:24" ht="28.5" customHeight="1">
      <c r="A24" s="37" t="str">
        <f>'[1]Access-Set'!A24</f>
        <v>26280</v>
      </c>
      <c r="B24" s="38" t="str">
        <f>'[1]Access-Set'!B24</f>
        <v>FUNDACAO UNIVERSIDADE FEDERAL DE SAO CARLOS</v>
      </c>
      <c r="C24" s="39" t="str">
        <f>CONCATENATE('[1]Access-Set'!C24,".",'[1]Access-Set'!D24)</f>
        <v>28.846</v>
      </c>
      <c r="D24" s="39" t="str">
        <f>CONCATENATE('[1]Access-Set'!E24,".",'[1]Access-Set'!G24)</f>
        <v>0901.0005</v>
      </c>
      <c r="E24" s="38" t="str">
        <f>'[1]Access-Set'!F24</f>
        <v>OPERACOES ESPECIAIS: CUMPRIMENTO DE SENTENCAS JUDICIAIS</v>
      </c>
      <c r="F24" s="38" t="str">
        <f>'[1]Access-Set'!H24</f>
        <v>SENTENCAS JUDICIAIS TRANSITADAS EM JULGADO (PRECATORIOS)</v>
      </c>
      <c r="G24" s="39" t="str">
        <f>'[1]Access-Set'!I24</f>
        <v>1</v>
      </c>
      <c r="H24" s="39" t="str">
        <f>'[1]Access-Set'!J24</f>
        <v>8100</v>
      </c>
      <c r="I24" s="38" t="str">
        <f>'[1]Access-Set'!K24</f>
        <v>RECURSOS ORDINARIOS</v>
      </c>
      <c r="J24" s="39" t="str">
        <f>'[1]Access-Set'!L24</f>
        <v>1</v>
      </c>
      <c r="K24" s="41"/>
      <c r="L24" s="41"/>
      <c r="M24" s="41"/>
      <c r="N24" s="41">
        <f t="shared" si="0"/>
        <v>0</v>
      </c>
      <c r="O24" s="41"/>
      <c r="P24" s="43">
        <f>IF('[1]Access-Set'!N24=0,'[1]Access-Set'!M24,0)</f>
        <v>0</v>
      </c>
      <c r="Q24" s="43">
        <f>IF('[1]Access-Set'!N24&gt;0,'[1]Access-Set'!N24,0)</f>
        <v>2892305</v>
      </c>
      <c r="R24" s="43">
        <f t="shared" si="1"/>
        <v>2892305</v>
      </c>
      <c r="S24" s="43">
        <f>'[1]Access-Set'!O24</f>
        <v>2892304.21</v>
      </c>
      <c r="T24" s="44">
        <f t="shared" si="2"/>
        <v>0.99999972686144789</v>
      </c>
      <c r="U24" s="43">
        <f>'[1]Access-Set'!P24</f>
        <v>2892304.21</v>
      </c>
      <c r="V24" s="44">
        <f t="shared" si="3"/>
        <v>0.99999972686144789</v>
      </c>
      <c r="W24" s="43">
        <f>'[1]Access-Set'!Q24</f>
        <v>2892304.21</v>
      </c>
      <c r="X24" s="44">
        <f t="shared" si="4"/>
        <v>0.99999972686144789</v>
      </c>
    </row>
    <row r="25" spans="1:24" ht="28.5" customHeight="1">
      <c r="A25" s="37" t="str">
        <f>'[1]Access-Set'!A25</f>
        <v>26283</v>
      </c>
      <c r="B25" s="38" t="str">
        <f>'[1]Access-Set'!B25</f>
        <v>FUNDACAO UNIVERSIDADE FED.DE MATO GROS.DO SUL</v>
      </c>
      <c r="C25" s="39" t="str">
        <f>CONCATENATE('[1]Access-Set'!C25,".",'[1]Access-Set'!D25)</f>
        <v>28.846</v>
      </c>
      <c r="D25" s="39" t="str">
        <f>CONCATENATE('[1]Access-Set'!E25,".",'[1]Access-Set'!G25)</f>
        <v>0901.0005</v>
      </c>
      <c r="E25" s="38" t="str">
        <f>'[1]Access-Set'!F25</f>
        <v>OPERACOES ESPECIAIS: CUMPRIMENTO DE SENTENCAS JUDICIAIS</v>
      </c>
      <c r="F25" s="38" t="str">
        <f>'[1]Access-Set'!H25</f>
        <v>SENTENCAS JUDICIAIS TRANSITADAS EM JULGADO (PRECATORIOS)</v>
      </c>
      <c r="G25" s="39" t="str">
        <f>'[1]Access-Set'!I25</f>
        <v>1</v>
      </c>
      <c r="H25" s="39" t="str">
        <f>'[1]Access-Set'!J25</f>
        <v>8100</v>
      </c>
      <c r="I25" s="38" t="str">
        <f>'[1]Access-Set'!K25</f>
        <v>RECURSOS ORDINARIOS</v>
      </c>
      <c r="J25" s="39" t="str">
        <f>'[1]Access-Set'!L25</f>
        <v>3</v>
      </c>
      <c r="K25" s="41"/>
      <c r="L25" s="41"/>
      <c r="M25" s="41"/>
      <c r="N25" s="41">
        <f t="shared" si="0"/>
        <v>0</v>
      </c>
      <c r="O25" s="41"/>
      <c r="P25" s="43">
        <f>IF('[1]Access-Set'!N25=0,'[1]Access-Set'!M25,0)</f>
        <v>0</v>
      </c>
      <c r="Q25" s="43">
        <f>IF('[1]Access-Set'!N25&gt;0,'[1]Access-Set'!N25,0)</f>
        <v>967588</v>
      </c>
      <c r="R25" s="43">
        <f t="shared" si="1"/>
        <v>967588</v>
      </c>
      <c r="S25" s="43">
        <f>'[1]Access-Set'!O25</f>
        <v>967587.49</v>
      </c>
      <c r="T25" s="44">
        <f t="shared" si="2"/>
        <v>0.99999947291615854</v>
      </c>
      <c r="U25" s="43">
        <f>'[1]Access-Set'!P25</f>
        <v>967587.49</v>
      </c>
      <c r="V25" s="44">
        <f t="shared" si="3"/>
        <v>0.99999947291615854</v>
      </c>
      <c r="W25" s="43">
        <f>'[1]Access-Set'!Q25</f>
        <v>967587.49</v>
      </c>
      <c r="X25" s="44">
        <f t="shared" si="4"/>
        <v>0.99999947291615854</v>
      </c>
    </row>
    <row r="26" spans="1:24" ht="28.5" customHeight="1">
      <c r="A26" s="37" t="str">
        <f>'[1]Access-Set'!A26</f>
        <v>26283</v>
      </c>
      <c r="B26" s="38" t="str">
        <f>'[1]Access-Set'!B26</f>
        <v>FUNDACAO UNIVERSIDADE FED.DE MATO GROS.DO SUL</v>
      </c>
      <c r="C26" s="39" t="str">
        <f>CONCATENATE('[1]Access-Set'!C26,".",'[1]Access-Set'!D26)</f>
        <v>28.846</v>
      </c>
      <c r="D26" s="39" t="str">
        <f>CONCATENATE('[1]Access-Set'!E26,".",'[1]Access-Set'!G26)</f>
        <v>0901.0005</v>
      </c>
      <c r="E26" s="38" t="str">
        <f>'[1]Access-Set'!F26</f>
        <v>OPERACOES ESPECIAIS: CUMPRIMENTO DE SENTENCAS JUDICIAIS</v>
      </c>
      <c r="F26" s="38" t="str">
        <f>'[1]Access-Set'!H26</f>
        <v>SENTENCAS JUDICIAIS TRANSITADAS EM JULGADO (PRECATORIOS)</v>
      </c>
      <c r="G26" s="39" t="str">
        <f>'[1]Access-Set'!I26</f>
        <v>1</v>
      </c>
      <c r="H26" s="39" t="str">
        <f>'[1]Access-Set'!J26</f>
        <v>8100</v>
      </c>
      <c r="I26" s="38" t="str">
        <f>'[1]Access-Set'!K26</f>
        <v>RECURSOS ORDINARIOS</v>
      </c>
      <c r="J26" s="39" t="str">
        <f>'[1]Access-Set'!L26</f>
        <v>1</v>
      </c>
      <c r="K26" s="41"/>
      <c r="L26" s="41"/>
      <c r="M26" s="41"/>
      <c r="N26" s="41">
        <f t="shared" si="0"/>
        <v>0</v>
      </c>
      <c r="O26" s="41"/>
      <c r="P26" s="43">
        <f>IF('[1]Access-Set'!N26=0,'[1]Access-Set'!M26,0)</f>
        <v>0</v>
      </c>
      <c r="Q26" s="43">
        <f>IF('[1]Access-Set'!N26&gt;0,'[1]Access-Set'!N26,0)</f>
        <v>5304512</v>
      </c>
      <c r="R26" s="43">
        <f t="shared" si="1"/>
        <v>5304512</v>
      </c>
      <c r="S26" s="43">
        <f>'[1]Access-Set'!O26</f>
        <v>5304511.5199999996</v>
      </c>
      <c r="T26" s="44">
        <f t="shared" si="2"/>
        <v>0.99999990951099738</v>
      </c>
      <c r="U26" s="43">
        <f>'[1]Access-Set'!P26</f>
        <v>5304511.5199999996</v>
      </c>
      <c r="V26" s="44">
        <f t="shared" si="3"/>
        <v>0.99999990951099738</v>
      </c>
      <c r="W26" s="43">
        <f>'[1]Access-Set'!Q26</f>
        <v>5304511.5199999996</v>
      </c>
      <c r="X26" s="44">
        <f t="shared" si="4"/>
        <v>0.99999990951099738</v>
      </c>
    </row>
    <row r="27" spans="1:24" ht="28.5" customHeight="1">
      <c r="A27" s="37" t="str">
        <f>'[1]Access-Set'!A27</f>
        <v>26298</v>
      </c>
      <c r="B27" s="38" t="str">
        <f>'[1]Access-Set'!B27</f>
        <v>FUNDO NACIONAL DE DESENVOLVIMENTO DA EDUCACAO</v>
      </c>
      <c r="C27" s="39" t="str">
        <f>CONCATENATE('[1]Access-Set'!C27,".",'[1]Access-Set'!D27)</f>
        <v>28.846</v>
      </c>
      <c r="D27" s="39" t="str">
        <f>CONCATENATE('[1]Access-Set'!E27,".",'[1]Access-Set'!G27)</f>
        <v>0901.0005</v>
      </c>
      <c r="E27" s="38" t="str">
        <f>'[1]Access-Set'!F27</f>
        <v>OPERACOES ESPECIAIS: CUMPRIMENTO DE SENTENCAS JUDICIAIS</v>
      </c>
      <c r="F27" s="38" t="str">
        <f>'[1]Access-Set'!H27</f>
        <v>SENTENCAS JUDICIAIS TRANSITADAS EM JULGADO (PRECATORIOS)</v>
      </c>
      <c r="G27" s="39" t="str">
        <f>'[1]Access-Set'!I27</f>
        <v>1</v>
      </c>
      <c r="H27" s="39" t="str">
        <f>'[1]Access-Set'!J27</f>
        <v>8100</v>
      </c>
      <c r="I27" s="38" t="str">
        <f>'[1]Access-Set'!K27</f>
        <v>RECURSOS ORDINARIOS</v>
      </c>
      <c r="J27" s="39" t="str">
        <f>'[1]Access-Set'!L27</f>
        <v>3</v>
      </c>
      <c r="K27" s="41"/>
      <c r="L27" s="41"/>
      <c r="M27" s="41"/>
      <c r="N27" s="41">
        <f t="shared" si="0"/>
        <v>0</v>
      </c>
      <c r="O27" s="41"/>
      <c r="P27" s="43">
        <f>IF('[1]Access-Set'!N27=0,'[1]Access-Set'!M27,0)</f>
        <v>0</v>
      </c>
      <c r="Q27" s="43">
        <f>IF('[1]Access-Set'!N27&gt;0,'[1]Access-Set'!N27,0)</f>
        <v>1029625</v>
      </c>
      <c r="R27" s="43">
        <f t="shared" si="1"/>
        <v>1029625</v>
      </c>
      <c r="S27" s="43">
        <f>'[1]Access-Set'!O27</f>
        <v>1029624.93</v>
      </c>
      <c r="T27" s="44">
        <f t="shared" si="2"/>
        <v>0.99999993201408288</v>
      </c>
      <c r="U27" s="43">
        <f>'[1]Access-Set'!P27</f>
        <v>1029624.93</v>
      </c>
      <c r="V27" s="44">
        <f t="shared" si="3"/>
        <v>0.99999993201408288</v>
      </c>
      <c r="W27" s="43">
        <f>'[1]Access-Set'!Q27</f>
        <v>1029624.93</v>
      </c>
      <c r="X27" s="44">
        <f t="shared" si="4"/>
        <v>0.99999993201408288</v>
      </c>
    </row>
    <row r="28" spans="1:24" ht="28.5" customHeight="1">
      <c r="A28" s="37" t="str">
        <f>'[1]Access-Set'!A28</f>
        <v>26352</v>
      </c>
      <c r="B28" s="38" t="str">
        <f>'[1]Access-Set'!B28</f>
        <v>FUNDACAO UNIVERSIDADE FEDERAL DO ABC</v>
      </c>
      <c r="C28" s="39" t="str">
        <f>CONCATENATE('[1]Access-Set'!C28,".",'[1]Access-Set'!D28)</f>
        <v>28.846</v>
      </c>
      <c r="D28" s="39" t="str">
        <f>CONCATENATE('[1]Access-Set'!E28,".",'[1]Access-Set'!G28)</f>
        <v>0901.0005</v>
      </c>
      <c r="E28" s="38" t="str">
        <f>'[1]Access-Set'!F28</f>
        <v>OPERACOES ESPECIAIS: CUMPRIMENTO DE SENTENCAS JUDICIAIS</v>
      </c>
      <c r="F28" s="38" t="str">
        <f>'[1]Access-Set'!H28</f>
        <v>SENTENCAS JUDICIAIS TRANSITADAS EM JULGADO (PRECATORIOS)</v>
      </c>
      <c r="G28" s="39" t="str">
        <f>'[1]Access-Set'!I28</f>
        <v>1</v>
      </c>
      <c r="H28" s="39" t="str">
        <f>'[1]Access-Set'!J28</f>
        <v>8100</v>
      </c>
      <c r="I28" s="38" t="str">
        <f>'[1]Access-Set'!K28</f>
        <v>RECURSOS ORDINARIOS</v>
      </c>
      <c r="J28" s="39" t="str">
        <f>'[1]Access-Set'!L28</f>
        <v>1</v>
      </c>
      <c r="K28" s="41"/>
      <c r="L28" s="41"/>
      <c r="M28" s="41"/>
      <c r="N28" s="41">
        <f t="shared" si="0"/>
        <v>0</v>
      </c>
      <c r="O28" s="41"/>
      <c r="P28" s="43">
        <f>IF('[1]Access-Set'!N28=0,'[1]Access-Set'!M28,0)</f>
        <v>0</v>
      </c>
      <c r="Q28" s="43">
        <f>IF('[1]Access-Set'!N28&gt;0,'[1]Access-Set'!N28,0)</f>
        <v>165324</v>
      </c>
      <c r="R28" s="43">
        <f t="shared" si="1"/>
        <v>165324</v>
      </c>
      <c r="S28" s="43">
        <f>'[1]Access-Set'!O28</f>
        <v>165323.13</v>
      </c>
      <c r="T28" s="44">
        <f t="shared" si="2"/>
        <v>0.9999947376061552</v>
      </c>
      <c r="U28" s="43">
        <f>'[1]Access-Set'!P28</f>
        <v>165323.13</v>
      </c>
      <c r="V28" s="44">
        <f t="shared" si="3"/>
        <v>0.9999947376061552</v>
      </c>
      <c r="W28" s="43">
        <f>'[1]Access-Set'!Q28</f>
        <v>165323.13</v>
      </c>
      <c r="X28" s="44">
        <f t="shared" si="4"/>
        <v>0.9999947376061552</v>
      </c>
    </row>
    <row r="29" spans="1:24" ht="28.5" customHeight="1">
      <c r="A29" s="37" t="str">
        <f>'[1]Access-Set'!A29</f>
        <v>26439</v>
      </c>
      <c r="B29" s="38" t="str">
        <f>'[1]Access-Set'!B29</f>
        <v>INST.FED.DE EDUC.,CIENC.E TEC.DE SAO PAULO</v>
      </c>
      <c r="C29" s="39" t="str">
        <f>CONCATENATE('[1]Access-Set'!C29,".",'[1]Access-Set'!D29)</f>
        <v>28.846</v>
      </c>
      <c r="D29" s="39" t="str">
        <f>CONCATENATE('[1]Access-Set'!E29,".",'[1]Access-Set'!G29)</f>
        <v>0901.0005</v>
      </c>
      <c r="E29" s="38" t="str">
        <f>'[1]Access-Set'!F29</f>
        <v>OPERACOES ESPECIAIS: CUMPRIMENTO DE SENTENCAS JUDICIAIS</v>
      </c>
      <c r="F29" s="38" t="str">
        <f>'[1]Access-Set'!H29</f>
        <v>SENTENCAS JUDICIAIS TRANSITADAS EM JULGADO (PRECATORIOS)</v>
      </c>
      <c r="G29" s="39" t="str">
        <f>'[1]Access-Set'!I29</f>
        <v>1</v>
      </c>
      <c r="H29" s="39" t="str">
        <f>'[1]Access-Set'!J29</f>
        <v>8100</v>
      </c>
      <c r="I29" s="38" t="str">
        <f>'[1]Access-Set'!K29</f>
        <v>RECURSOS ORDINARIOS</v>
      </c>
      <c r="J29" s="39" t="str">
        <f>'[1]Access-Set'!L29</f>
        <v>1</v>
      </c>
      <c r="K29" s="41"/>
      <c r="L29" s="41"/>
      <c r="M29" s="41"/>
      <c r="N29" s="41">
        <f t="shared" si="0"/>
        <v>0</v>
      </c>
      <c r="O29" s="41"/>
      <c r="P29" s="43">
        <f>IF('[1]Access-Set'!N29=0,'[1]Access-Set'!M29,0)</f>
        <v>0</v>
      </c>
      <c r="Q29" s="43">
        <f>IF('[1]Access-Set'!N29&gt;0,'[1]Access-Set'!N29,0)</f>
        <v>157889</v>
      </c>
      <c r="R29" s="43">
        <f t="shared" si="1"/>
        <v>157889</v>
      </c>
      <c r="S29" s="43">
        <f>'[1]Access-Set'!O29</f>
        <v>157888.17000000001</v>
      </c>
      <c r="T29" s="44">
        <f t="shared" si="2"/>
        <v>0.99999474314233427</v>
      </c>
      <c r="U29" s="43">
        <f>'[1]Access-Set'!P29</f>
        <v>157888.17000000001</v>
      </c>
      <c r="V29" s="44">
        <f t="shared" si="3"/>
        <v>0.99999474314233427</v>
      </c>
      <c r="W29" s="43">
        <f>'[1]Access-Set'!Q29</f>
        <v>157888.17000000001</v>
      </c>
      <c r="X29" s="44">
        <f t="shared" si="4"/>
        <v>0.99999474314233427</v>
      </c>
    </row>
    <row r="30" spans="1:24" ht="28.5" customHeight="1">
      <c r="A30" s="37" t="str">
        <f>'[1]Access-Set'!A30</f>
        <v>30202</v>
      </c>
      <c r="B30" s="38" t="str">
        <f>'[1]Access-Set'!B30</f>
        <v>FUNDACAO NACIONAL DO INDIO</v>
      </c>
      <c r="C30" s="39" t="str">
        <f>CONCATENATE('[1]Access-Set'!C30,".",'[1]Access-Set'!D30)</f>
        <v>28.846</v>
      </c>
      <c r="D30" s="39" t="str">
        <f>CONCATENATE('[1]Access-Set'!E30,".",'[1]Access-Set'!G30)</f>
        <v>0901.0005</v>
      </c>
      <c r="E30" s="38" t="str">
        <f>'[1]Access-Set'!F30</f>
        <v>OPERACOES ESPECIAIS: CUMPRIMENTO DE SENTENCAS JUDICIAIS</v>
      </c>
      <c r="F30" s="38" t="str">
        <f>'[1]Access-Set'!H30</f>
        <v>SENTENCAS JUDICIAIS TRANSITADAS EM JULGADO (PRECATORIOS)</v>
      </c>
      <c r="G30" s="39" t="str">
        <f>'[1]Access-Set'!I30</f>
        <v>1</v>
      </c>
      <c r="H30" s="39" t="str">
        <f>'[1]Access-Set'!J30</f>
        <v>0100</v>
      </c>
      <c r="I30" s="38" t="str">
        <f>'[1]Access-Set'!K30</f>
        <v>RECURSOS ORDINARIOS</v>
      </c>
      <c r="J30" s="39" t="str">
        <f>'[1]Access-Set'!L30</f>
        <v>3</v>
      </c>
      <c r="K30" s="41"/>
      <c r="L30" s="41"/>
      <c r="M30" s="41"/>
      <c r="N30" s="41">
        <f t="shared" si="0"/>
        <v>0</v>
      </c>
      <c r="O30" s="41"/>
      <c r="P30" s="43">
        <f>IF('[1]Access-Set'!N30=0,'[1]Access-Set'!M30,0)</f>
        <v>0</v>
      </c>
      <c r="Q30" s="43">
        <f>IF('[1]Access-Set'!M30&gt;0,'[1]Access-Set'!M30,0)</f>
        <v>0</v>
      </c>
      <c r="R30" s="43">
        <f t="shared" si="1"/>
        <v>0</v>
      </c>
      <c r="S30" s="43">
        <f>'[1]Access-Set'!O30</f>
        <v>0</v>
      </c>
      <c r="T30" s="44">
        <f t="shared" si="2"/>
        <v>0</v>
      </c>
      <c r="U30" s="43">
        <f>'[1]Access-Set'!P30</f>
        <v>0</v>
      </c>
      <c r="V30" s="44">
        <f t="shared" si="3"/>
        <v>0</v>
      </c>
      <c r="W30" s="43">
        <f>'[1]Access-Set'!Q30</f>
        <v>0</v>
      </c>
      <c r="X30" s="44">
        <f t="shared" si="4"/>
        <v>0</v>
      </c>
    </row>
    <row r="31" spans="1:24" ht="28.5" customHeight="1">
      <c r="A31" s="37" t="str">
        <f>'[1]Access-Set'!A31</f>
        <v>32265</v>
      </c>
      <c r="B31" s="38" t="str">
        <f>'[1]Access-Set'!B31</f>
        <v>AGENCIA NACIONAL DO PETROLEO - ANP</v>
      </c>
      <c r="C31" s="39" t="str">
        <f>CONCATENATE('[1]Access-Set'!C31,".",'[1]Access-Set'!D31)</f>
        <v>28.846</v>
      </c>
      <c r="D31" s="39" t="str">
        <f>CONCATENATE('[1]Access-Set'!E31,".",'[1]Access-Set'!G31)</f>
        <v>0901.0005</v>
      </c>
      <c r="E31" s="38" t="str">
        <f>'[1]Access-Set'!F31</f>
        <v>OPERACOES ESPECIAIS: CUMPRIMENTO DE SENTENCAS JUDICIAIS</v>
      </c>
      <c r="F31" s="38" t="str">
        <f>'[1]Access-Set'!H31</f>
        <v>SENTENCAS JUDICIAIS TRANSITADAS EM JULGADO (PRECATORIOS)</v>
      </c>
      <c r="G31" s="39" t="str">
        <f>'[1]Access-Set'!I31</f>
        <v>1</v>
      </c>
      <c r="H31" s="39" t="str">
        <f>'[1]Access-Set'!J31</f>
        <v>0100</v>
      </c>
      <c r="I31" s="38" t="str">
        <f>'[1]Access-Set'!K31</f>
        <v>RECURSOS ORDINARIOS</v>
      </c>
      <c r="J31" s="39" t="str">
        <f>'[1]Access-Set'!L31</f>
        <v>3</v>
      </c>
      <c r="K31" s="41"/>
      <c r="L31" s="41"/>
      <c r="M31" s="41"/>
      <c r="N31" s="41">
        <f t="shared" si="0"/>
        <v>0</v>
      </c>
      <c r="O31" s="41"/>
      <c r="P31" s="43">
        <f>IF('[1]Access-Set'!N31=0,'[1]Access-Set'!M31,0)</f>
        <v>0</v>
      </c>
      <c r="Q31" s="43">
        <f>IF('[1]Access-Set'!N31&gt;0,'[1]Access-Set'!N31,0)</f>
        <v>1834181</v>
      </c>
      <c r="R31" s="43">
        <f t="shared" si="1"/>
        <v>1834181</v>
      </c>
      <c r="S31" s="43">
        <f>'[1]Access-Set'!O31</f>
        <v>1834180.91</v>
      </c>
      <c r="T31" s="44">
        <f t="shared" si="2"/>
        <v>0.99999995093177818</v>
      </c>
      <c r="U31" s="43">
        <f>'[1]Access-Set'!P31</f>
        <v>1834180.91</v>
      </c>
      <c r="V31" s="44">
        <f t="shared" si="3"/>
        <v>0.99999995093177818</v>
      </c>
      <c r="W31" s="43">
        <f>'[1]Access-Set'!Q31</f>
        <v>1834180.91</v>
      </c>
      <c r="X31" s="44">
        <f t="shared" si="4"/>
        <v>0.99999995093177818</v>
      </c>
    </row>
    <row r="32" spans="1:24" ht="28.5" customHeight="1">
      <c r="A32" s="37" t="str">
        <f>'[1]Access-Set'!A32</f>
        <v>32265</v>
      </c>
      <c r="B32" s="38" t="str">
        <f>'[1]Access-Set'!B32</f>
        <v>AGENCIA NACIONAL DO PETROLEO - ANP</v>
      </c>
      <c r="C32" s="39" t="str">
        <f>CONCATENATE('[1]Access-Set'!C32,".",'[1]Access-Set'!D32)</f>
        <v>28.846</v>
      </c>
      <c r="D32" s="39" t="str">
        <f>CONCATENATE('[1]Access-Set'!E32,".",'[1]Access-Set'!G32)</f>
        <v>0901.0005</v>
      </c>
      <c r="E32" s="38" t="str">
        <f>'[1]Access-Set'!F32</f>
        <v>OPERACOES ESPECIAIS: CUMPRIMENTO DE SENTENCAS JUDICIAIS</v>
      </c>
      <c r="F32" s="38" t="str">
        <f>'[1]Access-Set'!H32</f>
        <v>SENTENCAS JUDICIAIS TRANSITADAS EM JULGADO (PRECATORIOS)</v>
      </c>
      <c r="G32" s="39" t="str">
        <f>'[1]Access-Set'!I32</f>
        <v>1</v>
      </c>
      <c r="H32" s="39" t="str">
        <f>'[1]Access-Set'!J32</f>
        <v>0100</v>
      </c>
      <c r="I32" s="38" t="str">
        <f>'[1]Access-Set'!K32</f>
        <v>RECURSOS ORDINARIOS</v>
      </c>
      <c r="J32" s="39" t="str">
        <f>'[1]Access-Set'!L32</f>
        <v>1</v>
      </c>
      <c r="K32" s="41"/>
      <c r="L32" s="41"/>
      <c r="M32" s="41"/>
      <c r="N32" s="41">
        <f t="shared" si="0"/>
        <v>0</v>
      </c>
      <c r="O32" s="41"/>
      <c r="P32" s="43">
        <f>IF('[1]Access-Set'!N32=0,'[1]Access-Set'!M32,0)</f>
        <v>0</v>
      </c>
      <c r="Q32" s="43">
        <f>IF('[1]Access-Set'!N32&gt;0,'[1]Access-Set'!N32,0)</f>
        <v>0</v>
      </c>
      <c r="R32" s="43">
        <f t="shared" si="1"/>
        <v>0</v>
      </c>
      <c r="S32" s="43">
        <f>'[1]Access-Set'!O32</f>
        <v>0</v>
      </c>
      <c r="T32" s="44">
        <f t="shared" si="2"/>
        <v>0</v>
      </c>
      <c r="U32" s="43">
        <f>'[1]Access-Set'!P32</f>
        <v>0</v>
      </c>
      <c r="V32" s="44">
        <f t="shared" si="3"/>
        <v>0</v>
      </c>
      <c r="W32" s="43">
        <f>'[1]Access-Set'!Q32</f>
        <v>0</v>
      </c>
      <c r="X32" s="44">
        <f t="shared" si="4"/>
        <v>0</v>
      </c>
    </row>
    <row r="33" spans="1:24" ht="28.5" customHeight="1">
      <c r="A33" s="37" t="str">
        <f>'[1]Access-Set'!A33</f>
        <v>36211</v>
      </c>
      <c r="B33" s="38" t="str">
        <f>'[1]Access-Set'!B33</f>
        <v>FUNDACAO NACIONAL DE SAUDE</v>
      </c>
      <c r="C33" s="39" t="str">
        <f>CONCATENATE('[1]Access-Set'!C33,".",'[1]Access-Set'!D33)</f>
        <v>28.846</v>
      </c>
      <c r="D33" s="39" t="str">
        <f>CONCATENATE('[1]Access-Set'!E33,".",'[1]Access-Set'!G33)</f>
        <v>0901.0005</v>
      </c>
      <c r="E33" s="38" t="str">
        <f>'[1]Access-Set'!F33</f>
        <v>OPERACOES ESPECIAIS: CUMPRIMENTO DE SENTENCAS JUDICIAIS</v>
      </c>
      <c r="F33" s="38" t="str">
        <f>'[1]Access-Set'!H33</f>
        <v>SENTENCAS JUDICIAIS TRANSITADAS EM JULGADO (PRECATORIOS)</v>
      </c>
      <c r="G33" s="39" t="str">
        <f>'[1]Access-Set'!I33</f>
        <v>2</v>
      </c>
      <c r="H33" s="39" t="str">
        <f>'[1]Access-Set'!J33</f>
        <v>6100</v>
      </c>
      <c r="I33" s="38" t="str">
        <f>'[1]Access-Set'!K33</f>
        <v>RECURSOS ORDINARIOS</v>
      </c>
      <c r="J33" s="39" t="str">
        <f>'[1]Access-Set'!L33</f>
        <v>3</v>
      </c>
      <c r="K33" s="41"/>
      <c r="L33" s="41"/>
      <c r="M33" s="41"/>
      <c r="N33" s="41">
        <f t="shared" si="0"/>
        <v>0</v>
      </c>
      <c r="O33" s="41"/>
      <c r="P33" s="43">
        <f>IF('[1]Access-Set'!N33=0,'[1]Access-Set'!M33,0)</f>
        <v>0</v>
      </c>
      <c r="Q33" s="43">
        <f>IF('[1]Access-Set'!N33&gt;0,'[1]Access-Set'!N33,0)</f>
        <v>622079</v>
      </c>
      <c r="R33" s="43">
        <f t="shared" si="1"/>
        <v>622079</v>
      </c>
      <c r="S33" s="43">
        <f>'[1]Access-Set'!O33</f>
        <v>622078.55000000005</v>
      </c>
      <c r="T33" s="44">
        <f t="shared" si="2"/>
        <v>0.99999927661920762</v>
      </c>
      <c r="U33" s="43">
        <f>'[1]Access-Set'!P33</f>
        <v>622078.55000000005</v>
      </c>
      <c r="V33" s="44">
        <f t="shared" si="3"/>
        <v>0.99999927661920762</v>
      </c>
      <c r="W33" s="43">
        <f>'[1]Access-Set'!Q33</f>
        <v>622078.55000000005</v>
      </c>
      <c r="X33" s="44">
        <f t="shared" si="4"/>
        <v>0.99999927661920762</v>
      </c>
    </row>
    <row r="34" spans="1:24" ht="28.5" customHeight="1">
      <c r="A34" s="37" t="str">
        <f>'[1]Access-Set'!A34</f>
        <v>36211</v>
      </c>
      <c r="B34" s="38" t="str">
        <f>'[1]Access-Set'!B34</f>
        <v>FUNDACAO NACIONAL DE SAUDE</v>
      </c>
      <c r="C34" s="39" t="str">
        <f>CONCATENATE('[1]Access-Set'!C34,".",'[1]Access-Set'!D34)</f>
        <v>28.846</v>
      </c>
      <c r="D34" s="39" t="str">
        <f>CONCATENATE('[1]Access-Set'!E34,".",'[1]Access-Set'!G34)</f>
        <v>0901.0005</v>
      </c>
      <c r="E34" s="38" t="str">
        <f>'[1]Access-Set'!F34</f>
        <v>OPERACOES ESPECIAIS: CUMPRIMENTO DE SENTENCAS JUDICIAIS</v>
      </c>
      <c r="F34" s="38" t="str">
        <f>'[1]Access-Set'!H34</f>
        <v>SENTENCAS JUDICIAIS TRANSITADAS EM JULGADO (PRECATORIOS)</v>
      </c>
      <c r="G34" s="39" t="str">
        <f>'[1]Access-Set'!I34</f>
        <v>2</v>
      </c>
      <c r="H34" s="39" t="str">
        <f>'[1]Access-Set'!J34</f>
        <v>6100</v>
      </c>
      <c r="I34" s="38" t="str">
        <f>'[1]Access-Set'!K34</f>
        <v>RECURSOS ORDINARIOS</v>
      </c>
      <c r="J34" s="39" t="str">
        <f>'[1]Access-Set'!L34</f>
        <v>1</v>
      </c>
      <c r="K34" s="41"/>
      <c r="L34" s="41"/>
      <c r="M34" s="41"/>
      <c r="N34" s="41">
        <f>K34+L34-M34</f>
        <v>0</v>
      </c>
      <c r="O34" s="41"/>
      <c r="P34" s="43">
        <f>IF('[1]Access-Set'!N34=0,'[1]Access-Set'!M34,0)</f>
        <v>0</v>
      </c>
      <c r="Q34" s="43">
        <f>IF('[1]Access-Set'!N34&gt;0,'[1]Access-Set'!N34,0)</f>
        <v>800163</v>
      </c>
      <c r="R34" s="43">
        <f>N34-O34+P34+Q34</f>
        <v>800163</v>
      </c>
      <c r="S34" s="43">
        <f>'[1]Access-Set'!O34</f>
        <v>800162.31</v>
      </c>
      <c r="T34" s="44">
        <f>IF(R34&gt;0,S34/R34,0)</f>
        <v>0.9999991376756987</v>
      </c>
      <c r="U34" s="43">
        <f>'[1]Access-Set'!P34</f>
        <v>800162.31</v>
      </c>
      <c r="V34" s="44">
        <f>IF(R34&gt;0,U34/R34,0)</f>
        <v>0.9999991376756987</v>
      </c>
      <c r="W34" s="43">
        <f>'[1]Access-Set'!Q34</f>
        <v>800162.31</v>
      </c>
      <c r="X34" s="44">
        <f>IF(R34&gt;0,W34/R34,0)</f>
        <v>0.9999991376756987</v>
      </c>
    </row>
    <row r="35" spans="1:24" ht="28.5" customHeight="1">
      <c r="A35" s="37" t="str">
        <f>'[1]Access-Set'!A35</f>
        <v>36212</v>
      </c>
      <c r="B35" s="38" t="str">
        <f>'[1]Access-Set'!B35</f>
        <v>AGENCIA NACIONAL DE VIGILANCIA SANITARIA</v>
      </c>
      <c r="C35" s="39" t="str">
        <f>CONCATENATE('[1]Access-Set'!C35,".",'[1]Access-Set'!D35)</f>
        <v>28.846</v>
      </c>
      <c r="D35" s="39" t="str">
        <f>CONCATENATE('[1]Access-Set'!E35,".",'[1]Access-Set'!G35)</f>
        <v>0901.0005</v>
      </c>
      <c r="E35" s="38" t="str">
        <f>'[1]Access-Set'!F35</f>
        <v>OPERACOES ESPECIAIS: CUMPRIMENTO DE SENTENCAS JUDICIAIS</v>
      </c>
      <c r="F35" s="38" t="str">
        <f>'[1]Access-Set'!H35</f>
        <v>SENTENCAS JUDICIAIS TRANSITADAS EM JULGADO (PRECATORIOS)</v>
      </c>
      <c r="G35" s="39" t="str">
        <f>'[1]Access-Set'!I35</f>
        <v>2</v>
      </c>
      <c r="H35" s="39" t="str">
        <f>'[1]Access-Set'!J35</f>
        <v>6100</v>
      </c>
      <c r="I35" s="38" t="str">
        <f>'[1]Access-Set'!K35</f>
        <v>RECURSOS ORDINARIOS</v>
      </c>
      <c r="J35" s="39" t="str">
        <f>'[1]Access-Set'!L35</f>
        <v>1</v>
      </c>
      <c r="K35" s="41"/>
      <c r="L35" s="41"/>
      <c r="M35" s="41"/>
      <c r="N35" s="41">
        <f>K35+L35-M35</f>
        <v>0</v>
      </c>
      <c r="O35" s="41"/>
      <c r="P35" s="43">
        <f>IF('[1]Access-Set'!N35=0,'[1]Access-Set'!M35,0)</f>
        <v>0</v>
      </c>
      <c r="Q35" s="43">
        <f>IF('[1]Access-Set'!N35&gt;0,'[1]Access-Set'!N35,0)</f>
        <v>290479</v>
      </c>
      <c r="R35" s="43">
        <f>N35-O35+P35+Q35</f>
        <v>290479</v>
      </c>
      <c r="S35" s="43">
        <f>'[1]Access-Set'!O35</f>
        <v>290478.18</v>
      </c>
      <c r="T35" s="44">
        <f>IF(R35&gt;0,S35/R35,0)</f>
        <v>0.99999717707648395</v>
      </c>
      <c r="U35" s="43">
        <f>'[1]Access-Set'!P35</f>
        <v>290478.18</v>
      </c>
      <c r="V35" s="44">
        <f>IF(R35&gt;0,U35/R35,0)</f>
        <v>0.99999717707648395</v>
      </c>
      <c r="W35" s="43">
        <f>'[1]Access-Set'!Q35</f>
        <v>290478.18</v>
      </c>
      <c r="X35" s="44">
        <f>IF(R35&gt;0,W35/R35,0)</f>
        <v>0.99999717707648395</v>
      </c>
    </row>
    <row r="36" spans="1:24" ht="28.5" customHeight="1">
      <c r="A36" s="37" t="str">
        <f>'[1]Access-Set'!A36</f>
        <v>39252</v>
      </c>
      <c r="B36" s="38" t="str">
        <f>'[1]Access-Set'!B36</f>
        <v>DEPTO.NAC.DE INFRA­ESTRUT.DE TRANSPORTES-DNIT</v>
      </c>
      <c r="C36" s="39" t="str">
        <f>CONCATENATE('[1]Access-Set'!C36,".",'[1]Access-Set'!D36)</f>
        <v>28.846</v>
      </c>
      <c r="D36" s="39" t="str">
        <f>CONCATENATE('[1]Access-Set'!E36,".",'[1]Access-Set'!G36)</f>
        <v>0901.0005</v>
      </c>
      <c r="E36" s="38" t="str">
        <f>'[1]Access-Set'!F36</f>
        <v>OPERACOES ESPECIAIS: CUMPRIMENTO DE SENTENCAS JUDICIAIS</v>
      </c>
      <c r="F36" s="38" t="str">
        <f>'[1]Access-Set'!H36</f>
        <v>SENTENCAS JUDICIAIS TRANSITADAS EM JULGADO (PRECATORIOS)</v>
      </c>
      <c r="G36" s="39" t="str">
        <f>'[1]Access-Set'!I36</f>
        <v>1</v>
      </c>
      <c r="H36" s="39" t="str">
        <f>'[1]Access-Set'!J36</f>
        <v>0100</v>
      </c>
      <c r="I36" s="38" t="str">
        <f>'[1]Access-Set'!K36</f>
        <v>RECURSOS ORDINARIOS</v>
      </c>
      <c r="J36" s="39" t="str">
        <f>'[1]Access-Set'!L36</f>
        <v>3</v>
      </c>
      <c r="K36" s="41"/>
      <c r="L36" s="41"/>
      <c r="M36" s="41"/>
      <c r="N36" s="41">
        <f t="shared" ref="N36:N54" si="5">K36+L36-M36</f>
        <v>0</v>
      </c>
      <c r="O36" s="41"/>
      <c r="P36" s="43">
        <f>IF('[1]Access-Set'!N36=0,'[1]Access-Set'!M36,0)</f>
        <v>0</v>
      </c>
      <c r="Q36" s="43">
        <f>IF('[1]Access-Set'!N36&gt;0,'[1]Access-Set'!N36,0)</f>
        <v>1847051</v>
      </c>
      <c r="R36" s="43">
        <f t="shared" ref="R36:R54" si="6">N36-O36+P36+Q36</f>
        <v>1847051</v>
      </c>
      <c r="S36" s="43">
        <f>'[1]Access-Set'!O36</f>
        <v>1847050.32</v>
      </c>
      <c r="T36" s="44">
        <f t="shared" ref="T36:T54" si="7">IF(R36&gt;0,S36/R36,0)</f>
        <v>0.99999963184557439</v>
      </c>
      <c r="U36" s="43">
        <f>'[1]Access-Set'!P36</f>
        <v>1847050.32</v>
      </c>
      <c r="V36" s="44">
        <f t="shared" ref="V36:V54" si="8">IF(R36&gt;0,U36/R36,0)</f>
        <v>0.99999963184557439</v>
      </c>
      <c r="W36" s="43">
        <f>'[1]Access-Set'!Q36</f>
        <v>1847050.32</v>
      </c>
      <c r="X36" s="44">
        <f t="shared" ref="X36:X54" si="9">IF(R36&gt;0,W36/R36,0)</f>
        <v>0.99999963184557439</v>
      </c>
    </row>
    <row r="37" spans="1:24" ht="28.5" customHeight="1">
      <c r="A37" s="37" t="str">
        <f>'[1]Access-Set'!A37</f>
        <v>39252</v>
      </c>
      <c r="B37" s="38" t="str">
        <f>'[1]Access-Set'!B37</f>
        <v>DEPTO.NAC.DE INFRA­ESTRUT.DE TRANSPORTES-DNIT</v>
      </c>
      <c r="C37" s="39" t="str">
        <f>CONCATENATE('[1]Access-Set'!C37,".",'[1]Access-Set'!D37)</f>
        <v>28.846</v>
      </c>
      <c r="D37" s="39" t="str">
        <f>CONCATENATE('[1]Access-Set'!E37,".",'[1]Access-Set'!G37)</f>
        <v>0901.0005</v>
      </c>
      <c r="E37" s="38" t="str">
        <f>'[1]Access-Set'!F37</f>
        <v>OPERACOES ESPECIAIS: CUMPRIMENTO DE SENTENCAS JUDICIAIS</v>
      </c>
      <c r="F37" s="38" t="str">
        <f>'[1]Access-Set'!H37</f>
        <v>SENTENCAS JUDICIAIS TRANSITADAS EM JULGADO (PRECATORIOS)</v>
      </c>
      <c r="G37" s="39" t="str">
        <f>'[1]Access-Set'!I37</f>
        <v>1</v>
      </c>
      <c r="H37" s="39" t="str">
        <f>'[1]Access-Set'!J37</f>
        <v>0100</v>
      </c>
      <c r="I37" s="38" t="str">
        <f>'[1]Access-Set'!K37</f>
        <v>RECURSOS ORDINARIOS</v>
      </c>
      <c r="J37" s="39" t="str">
        <f>'[1]Access-Set'!L37</f>
        <v>1</v>
      </c>
      <c r="K37" s="41"/>
      <c r="L37" s="41"/>
      <c r="M37" s="41"/>
      <c r="N37" s="41">
        <f t="shared" si="5"/>
        <v>0</v>
      </c>
      <c r="O37" s="41"/>
      <c r="P37" s="43">
        <f>IF('[1]Access-Set'!N37=0,'[1]Access-Set'!M37,0)</f>
        <v>0</v>
      </c>
      <c r="Q37" s="43">
        <f>IF('[1]Access-Set'!N37&gt;0,'[1]Access-Set'!N37,0)</f>
        <v>0</v>
      </c>
      <c r="R37" s="43">
        <f t="shared" si="6"/>
        <v>0</v>
      </c>
      <c r="S37" s="43">
        <f>'[1]Access-Set'!O37</f>
        <v>0</v>
      </c>
      <c r="T37" s="44">
        <f t="shared" si="7"/>
        <v>0</v>
      </c>
      <c r="U37" s="43">
        <f>'[1]Access-Set'!P37</f>
        <v>0</v>
      </c>
      <c r="V37" s="44">
        <f t="shared" si="8"/>
        <v>0</v>
      </c>
      <c r="W37" s="43">
        <f>'[1]Access-Set'!Q37</f>
        <v>0</v>
      </c>
      <c r="X37" s="44">
        <f t="shared" si="9"/>
        <v>0</v>
      </c>
    </row>
    <row r="38" spans="1:24" ht="28.5" customHeight="1">
      <c r="A38" s="37" t="str">
        <f>'[1]Access-Set'!A38</f>
        <v>40203</v>
      </c>
      <c r="B38" s="38" t="str">
        <f>'[1]Access-Set'!B38</f>
        <v>FUNDACAO JORGE DUPRAT FIG.DE SEG.MED.TRABALHO</v>
      </c>
      <c r="C38" s="39" t="str">
        <f>CONCATENATE('[1]Access-Set'!C38,".",'[1]Access-Set'!D38)</f>
        <v>28.846</v>
      </c>
      <c r="D38" s="39" t="str">
        <f>CONCATENATE('[1]Access-Set'!E38,".",'[1]Access-Set'!G38)</f>
        <v>0901.0005</v>
      </c>
      <c r="E38" s="38" t="str">
        <f>'[1]Access-Set'!F38</f>
        <v>OPERACOES ESPECIAIS: CUMPRIMENTO DE SENTENCAS JUDICIAIS</v>
      </c>
      <c r="F38" s="38" t="str">
        <f>'[1]Access-Set'!H38</f>
        <v>SENTENCAS JUDICIAIS TRANSITADAS EM JULGADO (PRECATORIOS)</v>
      </c>
      <c r="G38" s="39" t="str">
        <f>'[1]Access-Set'!I38</f>
        <v>1</v>
      </c>
      <c r="H38" s="39" t="str">
        <f>'[1]Access-Set'!J38</f>
        <v>0100</v>
      </c>
      <c r="I38" s="38" t="str">
        <f>'[1]Access-Set'!K38</f>
        <v>RECURSOS ORDINARIOS</v>
      </c>
      <c r="J38" s="39" t="str">
        <f>'[1]Access-Set'!L38</f>
        <v>1</v>
      </c>
      <c r="K38" s="41"/>
      <c r="L38" s="41"/>
      <c r="M38" s="41"/>
      <c r="N38" s="41">
        <f t="shared" si="5"/>
        <v>0</v>
      </c>
      <c r="O38" s="41"/>
      <c r="P38" s="43">
        <f>IF('[1]Access-Set'!N38=0,'[1]Access-Set'!M38,0)</f>
        <v>0</v>
      </c>
      <c r="Q38" s="43">
        <f>IF('[1]Access-Set'!N38&gt;0,'[1]Access-Set'!N38,0)</f>
        <v>0</v>
      </c>
      <c r="R38" s="43">
        <f t="shared" si="6"/>
        <v>0</v>
      </c>
      <c r="S38" s="43">
        <f>'[1]Access-Set'!O38</f>
        <v>0</v>
      </c>
      <c r="T38" s="44">
        <f t="shared" si="7"/>
        <v>0</v>
      </c>
      <c r="U38" s="43">
        <f>'[1]Access-Set'!P38</f>
        <v>0</v>
      </c>
      <c r="V38" s="44">
        <f t="shared" si="8"/>
        <v>0</v>
      </c>
      <c r="W38" s="43">
        <f>'[1]Access-Set'!Q38</f>
        <v>0</v>
      </c>
      <c r="X38" s="44">
        <f t="shared" si="9"/>
        <v>0</v>
      </c>
    </row>
    <row r="39" spans="1:24" ht="28.5" customHeight="1">
      <c r="A39" s="37" t="str">
        <f>'[1]Access-Set'!A39</f>
        <v>44201</v>
      </c>
      <c r="B39" s="38" t="str">
        <f>'[1]Access-Set'!B39</f>
        <v>INST.BRAS.DO MEIO AMB.E REC.NAT.RENOVAVEIS</v>
      </c>
      <c r="C39" s="39" t="str">
        <f>CONCATENATE('[1]Access-Set'!C39,".",'[1]Access-Set'!D39)</f>
        <v>28.846</v>
      </c>
      <c r="D39" s="39" t="str">
        <f>CONCATENATE('[1]Access-Set'!E39,".",'[1]Access-Set'!G39)</f>
        <v>0901.0005</v>
      </c>
      <c r="E39" s="38" t="str">
        <f>'[1]Access-Set'!F39</f>
        <v>OPERACOES ESPECIAIS: CUMPRIMENTO DE SENTENCAS JUDICIAIS</v>
      </c>
      <c r="F39" s="38" t="str">
        <f>'[1]Access-Set'!H39</f>
        <v>SENTENCAS JUDICIAIS TRANSITADAS EM JULGADO (PRECATORIOS)</v>
      </c>
      <c r="G39" s="39" t="str">
        <f>'[1]Access-Set'!I39</f>
        <v>1</v>
      </c>
      <c r="H39" s="39" t="str">
        <f>'[1]Access-Set'!J39</f>
        <v>0100</v>
      </c>
      <c r="I39" s="38" t="str">
        <f>'[1]Access-Set'!K39</f>
        <v>RECURSOS ORDINARIOS</v>
      </c>
      <c r="J39" s="39" t="str">
        <f>'[1]Access-Set'!L39</f>
        <v>1</v>
      </c>
      <c r="K39" s="41"/>
      <c r="L39" s="41"/>
      <c r="M39" s="41"/>
      <c r="N39" s="41">
        <f t="shared" si="5"/>
        <v>0</v>
      </c>
      <c r="O39" s="41"/>
      <c r="P39" s="43">
        <f>IF('[1]Access-Set'!N39=0,'[1]Access-Set'!M39,0)</f>
        <v>0</v>
      </c>
      <c r="Q39" s="43">
        <f>IF('[1]Access-Set'!N39&gt;0,'[1]Access-Set'!N39,0)</f>
        <v>282109</v>
      </c>
      <c r="R39" s="43">
        <f t="shared" si="6"/>
        <v>282109</v>
      </c>
      <c r="S39" s="43">
        <f>'[1]Access-Set'!O39</f>
        <v>282108.90000000002</v>
      </c>
      <c r="T39" s="44">
        <f t="shared" si="7"/>
        <v>0.99999964552708354</v>
      </c>
      <c r="U39" s="43">
        <f>'[1]Access-Set'!P39</f>
        <v>282108.90000000002</v>
      </c>
      <c r="V39" s="44">
        <f t="shared" si="8"/>
        <v>0.99999964552708354</v>
      </c>
      <c r="W39" s="43">
        <f>'[1]Access-Set'!Q39</f>
        <v>282108.90000000002</v>
      </c>
      <c r="X39" s="44">
        <f t="shared" si="9"/>
        <v>0.99999964552708354</v>
      </c>
    </row>
    <row r="40" spans="1:24" ht="28.5" customHeight="1">
      <c r="A40" s="37" t="str">
        <f>'[1]Access-Set'!A40</f>
        <v>52221</v>
      </c>
      <c r="B40" s="38" t="str">
        <f>'[1]Access-Set'!B40</f>
        <v>INDUSTRIA DE MATERIAL BELICO DO BRASIL-IMBEL</v>
      </c>
      <c r="C40" s="39" t="str">
        <f>CONCATENATE('[1]Access-Set'!C40,".",'[1]Access-Set'!D40)</f>
        <v>28.846</v>
      </c>
      <c r="D40" s="39" t="str">
        <f>CONCATENATE('[1]Access-Set'!E40,".",'[1]Access-Set'!G40)</f>
        <v>0901.0005</v>
      </c>
      <c r="E40" s="38" t="str">
        <f>'[1]Access-Set'!F40</f>
        <v>OPERACOES ESPECIAIS: CUMPRIMENTO DE SENTENCAS JUDICIAIS</v>
      </c>
      <c r="F40" s="38" t="str">
        <f>'[1]Access-Set'!H40</f>
        <v>SENTENCAS JUDICIAIS TRANSITADAS EM JULGADO (PRECATORIOS)</v>
      </c>
      <c r="G40" s="39" t="str">
        <f>'[1]Access-Set'!I40</f>
        <v>1</v>
      </c>
      <c r="H40" s="39" t="str">
        <f>'[1]Access-Set'!J40</f>
        <v>0100</v>
      </c>
      <c r="I40" s="38" t="str">
        <f>'[1]Access-Set'!K40</f>
        <v>RECURSOS ORDINARIOS</v>
      </c>
      <c r="J40" s="39" t="str">
        <f>'[1]Access-Set'!L40</f>
        <v>3</v>
      </c>
      <c r="K40" s="41"/>
      <c r="L40" s="41"/>
      <c r="M40" s="41"/>
      <c r="N40" s="41">
        <f t="shared" si="5"/>
        <v>0</v>
      </c>
      <c r="O40" s="41"/>
      <c r="P40" s="43">
        <f>IF('[1]Access-Set'!N40=0,'[1]Access-Set'!M40,0)</f>
        <v>0</v>
      </c>
      <c r="Q40" s="43">
        <f>IF('[1]Access-Set'!N40&gt;0,'[1]Access-Set'!N40,0)</f>
        <v>2537389</v>
      </c>
      <c r="R40" s="43">
        <f t="shared" si="6"/>
        <v>2537389</v>
      </c>
      <c r="S40" s="43">
        <f>'[1]Access-Set'!O40</f>
        <v>2537388.16</v>
      </c>
      <c r="T40" s="44">
        <f t="shared" si="7"/>
        <v>0.99999966895103598</v>
      </c>
      <c r="U40" s="43">
        <f>'[1]Access-Set'!P40</f>
        <v>2537388.16</v>
      </c>
      <c r="V40" s="44">
        <f t="shared" si="8"/>
        <v>0.99999966895103598</v>
      </c>
      <c r="W40" s="43">
        <f>'[1]Access-Set'!Q40</f>
        <v>2537388.16</v>
      </c>
      <c r="X40" s="44">
        <f t="shared" si="9"/>
        <v>0.99999966895103598</v>
      </c>
    </row>
    <row r="41" spans="1:24" ht="28.5" customHeight="1">
      <c r="A41" s="37" t="str">
        <f>'[1]Access-Set'!A41</f>
        <v>55201</v>
      </c>
      <c r="B41" s="38" t="str">
        <f>'[1]Access-Set'!B41</f>
        <v>INSTITUTO NACIONAL DO SEGURO SOCIAL - INSS</v>
      </c>
      <c r="C41" s="39" t="str">
        <f>CONCATENATE('[1]Access-Set'!C41,".",'[1]Access-Set'!D41)</f>
        <v>28.846</v>
      </c>
      <c r="D41" s="39" t="str">
        <f>CONCATENATE('[1]Access-Set'!E41,".",'[1]Access-Set'!G41)</f>
        <v>0901.0005</v>
      </c>
      <c r="E41" s="38" t="str">
        <f>'[1]Access-Set'!F41</f>
        <v>OPERACOES ESPECIAIS: CUMPRIMENTO DE SENTENCAS JUDICIAIS</v>
      </c>
      <c r="F41" s="38" t="str">
        <f>'[1]Access-Set'!H41</f>
        <v>SENTENCAS JUDICIAIS TRANSITADAS EM JULGADO (PRECATORIOS)</v>
      </c>
      <c r="G41" s="39" t="str">
        <f>'[1]Access-Set'!I41</f>
        <v>2</v>
      </c>
      <c r="H41" s="39" t="str">
        <f>'[1]Access-Set'!J41</f>
        <v>0100</v>
      </c>
      <c r="I41" s="38" t="str">
        <f>'[1]Access-Set'!K41</f>
        <v>RECURSOS ORDINARIOS</v>
      </c>
      <c r="J41" s="39" t="str">
        <f>'[1]Access-Set'!L41</f>
        <v>1</v>
      </c>
      <c r="K41" s="41"/>
      <c r="L41" s="41"/>
      <c r="M41" s="41"/>
      <c r="N41" s="41">
        <f t="shared" si="5"/>
        <v>0</v>
      </c>
      <c r="O41" s="41"/>
      <c r="P41" s="43">
        <f>IF('[1]Access-Set'!N41=0,'[1]Access-Set'!M41,0)</f>
        <v>0</v>
      </c>
      <c r="Q41" s="43">
        <f>IF('[1]Access-Set'!N41&gt;0,'[1]Access-Set'!N41,0)</f>
        <v>0</v>
      </c>
      <c r="R41" s="43">
        <f t="shared" si="6"/>
        <v>0</v>
      </c>
      <c r="S41" s="43">
        <f>'[1]Access-Set'!O41</f>
        <v>0</v>
      </c>
      <c r="T41" s="44">
        <f t="shared" si="7"/>
        <v>0</v>
      </c>
      <c r="U41" s="43">
        <f>'[1]Access-Set'!P41</f>
        <v>0</v>
      </c>
      <c r="V41" s="44">
        <f t="shared" si="8"/>
        <v>0</v>
      </c>
      <c r="W41" s="43">
        <f>'[1]Access-Set'!Q41</f>
        <v>0</v>
      </c>
      <c r="X41" s="44">
        <f t="shared" si="9"/>
        <v>0</v>
      </c>
    </row>
    <row r="42" spans="1:24" ht="28.5" customHeight="1">
      <c r="A42" s="37" t="str">
        <f>'[1]Access-Set'!A42</f>
        <v>55901</v>
      </c>
      <c r="B42" s="38" t="str">
        <f>'[1]Access-Set'!B42</f>
        <v>FUNDO NACIONAL DE ASSISTENCIA SOCIAL</v>
      </c>
      <c r="C42" s="39" t="str">
        <f>CONCATENATE('[1]Access-Set'!C42,".",'[1]Access-Set'!D42)</f>
        <v>28.846</v>
      </c>
      <c r="D42" s="39" t="str">
        <f>CONCATENATE('[1]Access-Set'!E42,".",'[1]Access-Set'!G42)</f>
        <v>0901.0005</v>
      </c>
      <c r="E42" s="38" t="str">
        <f>'[1]Access-Set'!F42</f>
        <v>OPERACOES ESPECIAIS: CUMPRIMENTO DE SENTENCAS JUDICIAIS</v>
      </c>
      <c r="F42" s="38" t="str">
        <f>'[1]Access-Set'!H42</f>
        <v>SENTENCAS JUDICIAIS TRANSITADAS EM JULGADO (PRECATORIOS)</v>
      </c>
      <c r="G42" s="39" t="str">
        <f>'[1]Access-Set'!I42</f>
        <v>2</v>
      </c>
      <c r="H42" s="39" t="str">
        <f>'[1]Access-Set'!J42</f>
        <v>0100</v>
      </c>
      <c r="I42" s="38" t="str">
        <f>'[1]Access-Set'!K42</f>
        <v>RECURSOS ORDINARIOS</v>
      </c>
      <c r="J42" s="39" t="str">
        <f>'[1]Access-Set'!L42</f>
        <v>3</v>
      </c>
      <c r="K42" s="41"/>
      <c r="L42" s="41"/>
      <c r="M42" s="41"/>
      <c r="N42" s="41">
        <f t="shared" si="5"/>
        <v>0</v>
      </c>
      <c r="O42" s="41"/>
      <c r="P42" s="43">
        <f>IF('[1]Access-Set'!N42=0,'[1]Access-Set'!M42,0)</f>
        <v>0</v>
      </c>
      <c r="Q42" s="43">
        <f>IF('[1]Access-Set'!N42&gt;0,'[1]Access-Set'!N42,0)</f>
        <v>39234135</v>
      </c>
      <c r="R42" s="43">
        <f t="shared" si="6"/>
        <v>39234135</v>
      </c>
      <c r="S42" s="43">
        <f>'[1]Access-Set'!O42</f>
        <v>39234134.619999997</v>
      </c>
      <c r="T42" s="44">
        <f t="shared" si="7"/>
        <v>0.99999999031455633</v>
      </c>
      <c r="U42" s="43">
        <f>'[1]Access-Set'!P42</f>
        <v>39234134.619999997</v>
      </c>
      <c r="V42" s="44">
        <f t="shared" si="8"/>
        <v>0.99999999031455633</v>
      </c>
      <c r="W42" s="43">
        <f>'[1]Access-Set'!Q42</f>
        <v>39234134.619999997</v>
      </c>
      <c r="X42" s="44">
        <f t="shared" si="9"/>
        <v>0.99999999031455633</v>
      </c>
    </row>
    <row r="43" spans="1:24" ht="28.5" customHeight="1">
      <c r="A43" s="37" t="str">
        <f>'[1]Access-Set'!A43</f>
        <v>55901</v>
      </c>
      <c r="B43" s="38" t="str">
        <f>'[1]Access-Set'!B43</f>
        <v>FUNDO NACIONAL DE ASSISTENCIA SOCIAL</v>
      </c>
      <c r="C43" s="39" t="str">
        <f>CONCATENATE('[1]Access-Set'!C43,".",'[1]Access-Set'!D43)</f>
        <v>28.846</v>
      </c>
      <c r="D43" s="39" t="str">
        <f>CONCATENATE('[1]Access-Set'!E43,".",'[1]Access-Set'!G43)</f>
        <v>0901.0625</v>
      </c>
      <c r="E43" s="38" t="str">
        <f>'[1]Access-Set'!F43</f>
        <v>OPERACOES ESPECIAIS: CUMPRIMENTO DE SENTENCAS JUDICIAIS</v>
      </c>
      <c r="F43" s="38" t="str">
        <f>'[1]Access-Set'!H43</f>
        <v>SENTENCAS JUDICIAIS TRANSITADAS EM JULGADO DE PEQUENO VALOR</v>
      </c>
      <c r="G43" s="39" t="str">
        <f>'[1]Access-Set'!I43</f>
        <v>2</v>
      </c>
      <c r="H43" s="39" t="str">
        <f>'[1]Access-Set'!J43</f>
        <v>0100</v>
      </c>
      <c r="I43" s="38" t="str">
        <f>'[1]Access-Set'!K43</f>
        <v>RECURSOS ORDINARIOS</v>
      </c>
      <c r="J43" s="39" t="str">
        <f>'[1]Access-Set'!L43</f>
        <v>3</v>
      </c>
      <c r="K43" s="41"/>
      <c r="L43" s="41"/>
      <c r="M43" s="41"/>
      <c r="N43" s="41">
        <f t="shared" si="5"/>
        <v>0</v>
      </c>
      <c r="O43" s="41"/>
      <c r="P43" s="43">
        <f>IF('[1]Access-Set'!N43=0,'[1]Access-Set'!M43,0)</f>
        <v>142304167</v>
      </c>
      <c r="Q43" s="43">
        <f>IF('[1]Access-Set'!N43&gt;0,'[1]Access-Set'!N43,0)</f>
        <v>0</v>
      </c>
      <c r="R43" s="43">
        <f t="shared" si="6"/>
        <v>142304167</v>
      </c>
      <c r="S43" s="43">
        <f>'[1]Access-Set'!O43</f>
        <v>142304161.94999999</v>
      </c>
      <c r="T43" s="44">
        <f t="shared" si="7"/>
        <v>0.99999996451263429</v>
      </c>
      <c r="U43" s="43">
        <f>'[1]Access-Set'!P43</f>
        <v>142304161.94999999</v>
      </c>
      <c r="V43" s="44">
        <f t="shared" si="8"/>
        <v>0.99999996451263429</v>
      </c>
      <c r="W43" s="43">
        <f>'[1]Access-Set'!Q43</f>
        <v>142304161.94999999</v>
      </c>
      <c r="X43" s="44">
        <f t="shared" si="9"/>
        <v>0.99999996451263429</v>
      </c>
    </row>
    <row r="44" spans="1:24" ht="28.5" customHeight="1">
      <c r="A44" s="37" t="str">
        <f>'[1]Access-Set'!A44</f>
        <v>55902</v>
      </c>
      <c r="B44" s="38" t="str">
        <f>'[1]Access-Set'!B44</f>
        <v>FUNDO DO REGIME GERAL DA PREVID.SOCIAL-FRGPS</v>
      </c>
      <c r="C44" s="39" t="str">
        <f>CONCATENATE('[1]Access-Set'!C44,".",'[1]Access-Set'!D44)</f>
        <v>28.846</v>
      </c>
      <c r="D44" s="39" t="str">
        <f>CONCATENATE('[1]Access-Set'!E44,".",'[1]Access-Set'!G44)</f>
        <v>0901.0005</v>
      </c>
      <c r="E44" s="38" t="str">
        <f>'[1]Access-Set'!F44</f>
        <v>OPERACOES ESPECIAIS: CUMPRIMENTO DE SENTENCAS JUDICIAIS</v>
      </c>
      <c r="F44" s="38" t="str">
        <f>'[1]Access-Set'!H44</f>
        <v>SENTENCAS JUDICIAIS TRANSITADAS EM JULGADO (PRECATORIOS)</v>
      </c>
      <c r="G44" s="39" t="str">
        <f>'[1]Access-Set'!I44</f>
        <v>2</v>
      </c>
      <c r="H44" s="39" t="str">
        <f>'[1]Access-Set'!J44</f>
        <v>0153</v>
      </c>
      <c r="I44" s="38" t="str">
        <f>'[1]Access-Set'!K44</f>
        <v>REC.DEST.AS ATIVIDADES-FINS SEGURIDADE SOCIAL</v>
      </c>
      <c r="J44" s="39" t="str">
        <f>'[1]Access-Set'!L44</f>
        <v>3</v>
      </c>
      <c r="K44" s="41"/>
      <c r="L44" s="41"/>
      <c r="M44" s="41"/>
      <c r="N44" s="41">
        <f t="shared" si="5"/>
        <v>0</v>
      </c>
      <c r="O44" s="41"/>
      <c r="P44" s="43">
        <f>IF('[1]Access-Set'!N44=0,'[1]Access-Set'!M44,0)</f>
        <v>0</v>
      </c>
      <c r="Q44" s="43">
        <f>IF('[1]Access-Set'!N44&gt;0,'[1]Access-Set'!N44,0)</f>
        <v>0</v>
      </c>
      <c r="R44" s="43">
        <f t="shared" si="6"/>
        <v>0</v>
      </c>
      <c r="S44" s="43">
        <f>'[1]Access-Set'!O44</f>
        <v>0</v>
      </c>
      <c r="T44" s="44">
        <f t="shared" si="7"/>
        <v>0</v>
      </c>
      <c r="U44" s="43">
        <f>'[1]Access-Set'!P44</f>
        <v>0</v>
      </c>
      <c r="V44" s="44">
        <f t="shared" si="8"/>
        <v>0</v>
      </c>
      <c r="W44" s="43">
        <f>'[1]Access-Set'!Q44</f>
        <v>0</v>
      </c>
      <c r="X44" s="44">
        <f t="shared" si="9"/>
        <v>0</v>
      </c>
    </row>
    <row r="45" spans="1:24" ht="28.5" customHeight="1">
      <c r="A45" s="37" t="str">
        <f>'[1]Access-Set'!A45</f>
        <v>55902</v>
      </c>
      <c r="B45" s="38" t="str">
        <f>'[1]Access-Set'!B45</f>
        <v>FUNDO DO REGIME GERAL DA PREVID.SOCIAL-FRGPS</v>
      </c>
      <c r="C45" s="39" t="str">
        <f>CONCATENATE('[1]Access-Set'!C45,".",'[1]Access-Set'!D45)</f>
        <v>28.846</v>
      </c>
      <c r="D45" s="39" t="str">
        <f>CONCATENATE('[1]Access-Set'!E45,".",'[1]Access-Set'!G45)</f>
        <v>0901.0625</v>
      </c>
      <c r="E45" s="38" t="str">
        <f>'[1]Access-Set'!F45</f>
        <v>OPERACOES ESPECIAIS: CUMPRIMENTO DE SENTENCAS JUDICIAIS</v>
      </c>
      <c r="F45" s="38" t="str">
        <f>'[1]Access-Set'!H45</f>
        <v>SENTENCAS JUDICIAIS TRANSITADAS EM JULGADO DE PEQUENO VALOR</v>
      </c>
      <c r="G45" s="39" t="str">
        <f>'[1]Access-Set'!I45</f>
        <v>2</v>
      </c>
      <c r="H45" s="39" t="str">
        <f>'[1]Access-Set'!J45</f>
        <v>0153</v>
      </c>
      <c r="I45" s="38" t="str">
        <f>'[1]Access-Set'!K45</f>
        <v>REC.DEST.AS ATIVIDADES-FINS SEGURIDADE SOCIAL</v>
      </c>
      <c r="J45" s="39" t="str">
        <f>'[1]Access-Set'!L45</f>
        <v>3</v>
      </c>
      <c r="K45" s="41"/>
      <c r="L45" s="41"/>
      <c r="M45" s="41"/>
      <c r="N45" s="41">
        <f t="shared" si="5"/>
        <v>0</v>
      </c>
      <c r="O45" s="41"/>
      <c r="P45" s="43">
        <f>IF('[1]Access-Set'!N45=0,'[1]Access-Set'!M45,0)</f>
        <v>0</v>
      </c>
      <c r="Q45" s="43">
        <f>IF('[1]Access-Set'!N45&gt;0,'[1]Access-Set'!N45,0)</f>
        <v>0</v>
      </c>
      <c r="R45" s="43">
        <f t="shared" si="6"/>
        <v>0</v>
      </c>
      <c r="S45" s="43">
        <f>'[1]Access-Set'!O45</f>
        <v>0</v>
      </c>
      <c r="T45" s="44">
        <f t="shared" si="7"/>
        <v>0</v>
      </c>
      <c r="U45" s="43">
        <f>'[1]Access-Set'!P45</f>
        <v>0</v>
      </c>
      <c r="V45" s="44">
        <f t="shared" si="8"/>
        <v>0</v>
      </c>
      <c r="W45" s="43">
        <f>'[1]Access-Set'!Q45</f>
        <v>0</v>
      </c>
      <c r="X45" s="44">
        <f t="shared" si="9"/>
        <v>0</v>
      </c>
    </row>
    <row r="46" spans="1:24" ht="28.5" customHeight="1">
      <c r="A46" s="37" t="str">
        <f>'[1]Access-Set'!A46</f>
        <v>71103</v>
      </c>
      <c r="B46" s="38" t="str">
        <f>'[1]Access-Set'!B46</f>
        <v>ENCARGOS FINANC.DA UNIAO-SENTENCAS JUDICIAIS</v>
      </c>
      <c r="C46" s="39" t="str">
        <f>CONCATENATE('[1]Access-Set'!C46,".",'[1]Access-Set'!D46)</f>
        <v>28.846</v>
      </c>
      <c r="D46" s="39" t="str">
        <f>CONCATENATE('[1]Access-Set'!E46,".",'[1]Access-Set'!G46)</f>
        <v>0901.0005</v>
      </c>
      <c r="E46" s="38" t="str">
        <f>'[1]Access-Set'!F46</f>
        <v>OPERACOES ESPECIAIS: CUMPRIMENTO DE SENTENCAS JUDICIAIS</v>
      </c>
      <c r="F46" s="38" t="str">
        <f>'[1]Access-Set'!H46</f>
        <v>SENTENCAS JUDICIAIS TRANSITADAS EM JULGADO (PRECATORIOS)</v>
      </c>
      <c r="G46" s="39" t="str">
        <f>'[1]Access-Set'!I46</f>
        <v>1</v>
      </c>
      <c r="H46" s="39" t="str">
        <f>'[1]Access-Set'!J46</f>
        <v>0100</v>
      </c>
      <c r="I46" s="38" t="str">
        <f>'[1]Access-Set'!K46</f>
        <v>RECURSOS ORDINARIOS</v>
      </c>
      <c r="J46" s="39" t="str">
        <f>'[1]Access-Set'!L46</f>
        <v>5</v>
      </c>
      <c r="K46" s="41"/>
      <c r="L46" s="41"/>
      <c r="M46" s="41"/>
      <c r="N46" s="41">
        <f t="shared" si="5"/>
        <v>0</v>
      </c>
      <c r="O46" s="41"/>
      <c r="P46" s="43">
        <f>IF('[1]Access-Set'!N46=0,'[1]Access-Set'!M46,0)</f>
        <v>0</v>
      </c>
      <c r="Q46" s="43">
        <f>IF('[1]Access-Set'!N46&gt;0,'[1]Access-Set'!N46,0)</f>
        <v>560375088</v>
      </c>
      <c r="R46" s="43">
        <f t="shared" si="6"/>
        <v>560375088</v>
      </c>
      <c r="S46" s="43">
        <f>'[1]Access-Set'!O46</f>
        <v>560375087.08000004</v>
      </c>
      <c r="T46" s="44">
        <f t="shared" si="7"/>
        <v>0.9999999983582426</v>
      </c>
      <c r="U46" s="43">
        <f>'[1]Access-Set'!P46</f>
        <v>560375087.08000004</v>
      </c>
      <c r="V46" s="44">
        <f t="shared" si="8"/>
        <v>0.9999999983582426</v>
      </c>
      <c r="W46" s="43">
        <f>'[1]Access-Set'!Q46</f>
        <v>560375087.08000004</v>
      </c>
      <c r="X46" s="44">
        <f t="shared" si="9"/>
        <v>0.9999999983582426</v>
      </c>
    </row>
    <row r="47" spans="1:24" ht="28.5" customHeight="1">
      <c r="A47" s="37" t="str">
        <f>'[1]Access-Set'!A47</f>
        <v>71103</v>
      </c>
      <c r="B47" s="38" t="str">
        <f>'[1]Access-Set'!B47</f>
        <v>ENCARGOS FINANC.DA UNIAO-SENTENCAS JUDICIAIS</v>
      </c>
      <c r="C47" s="39" t="str">
        <f>CONCATENATE('[1]Access-Set'!C47,".",'[1]Access-Set'!D47)</f>
        <v>28.846</v>
      </c>
      <c r="D47" s="39" t="str">
        <f>CONCATENATE('[1]Access-Set'!E47,".",'[1]Access-Set'!G47)</f>
        <v>0901.0005</v>
      </c>
      <c r="E47" s="38" t="str">
        <f>'[1]Access-Set'!F47</f>
        <v>OPERACOES ESPECIAIS: CUMPRIMENTO DE SENTENCAS JUDICIAIS</v>
      </c>
      <c r="F47" s="38" t="str">
        <f>'[1]Access-Set'!H47</f>
        <v>SENTENCAS JUDICIAIS TRANSITADAS EM JULGADO (PRECATORIOS)</v>
      </c>
      <c r="G47" s="39" t="str">
        <f>'[1]Access-Set'!I47</f>
        <v>1</v>
      </c>
      <c r="H47" s="39" t="str">
        <f>'[1]Access-Set'!J47</f>
        <v>0100</v>
      </c>
      <c r="I47" s="38" t="str">
        <f>'[1]Access-Set'!K47</f>
        <v>RECURSOS ORDINARIOS</v>
      </c>
      <c r="J47" s="39" t="str">
        <f>'[1]Access-Set'!L47</f>
        <v>3</v>
      </c>
      <c r="K47" s="41"/>
      <c r="L47" s="41"/>
      <c r="M47" s="41"/>
      <c r="N47" s="41">
        <f t="shared" si="5"/>
        <v>0</v>
      </c>
      <c r="O47" s="41"/>
      <c r="P47" s="43">
        <f>IF('[1]Access-Set'!N47=0,'[1]Access-Set'!M47,0)</f>
        <v>0</v>
      </c>
      <c r="Q47" s="43">
        <f>IF('[1]Access-Set'!N47&gt;0,'[1]Access-Set'!N47,0)</f>
        <v>724579006</v>
      </c>
      <c r="R47" s="43">
        <f t="shared" si="6"/>
        <v>724579006</v>
      </c>
      <c r="S47" s="43">
        <f>'[1]Access-Set'!O47</f>
        <v>724003024.41999996</v>
      </c>
      <c r="T47" s="44">
        <f t="shared" si="7"/>
        <v>0.99920508105364558</v>
      </c>
      <c r="U47" s="43">
        <f>'[1]Access-Set'!P47</f>
        <v>724003024.41999996</v>
      </c>
      <c r="V47" s="44">
        <f t="shared" si="8"/>
        <v>0.99920508105364558</v>
      </c>
      <c r="W47" s="43">
        <f>'[1]Access-Set'!Q47</f>
        <v>724003024.41999996</v>
      </c>
      <c r="X47" s="44">
        <f t="shared" si="9"/>
        <v>0.99920508105364558</v>
      </c>
    </row>
    <row r="48" spans="1:24" ht="28.5" customHeight="1">
      <c r="A48" s="37" t="str">
        <f>'[1]Access-Set'!A48</f>
        <v>71103</v>
      </c>
      <c r="B48" s="38" t="str">
        <f>'[1]Access-Set'!B48</f>
        <v>ENCARGOS FINANC.DA UNIAO-SENTENCAS JUDICIAIS</v>
      </c>
      <c r="C48" s="39" t="str">
        <f>CONCATENATE('[1]Access-Set'!C48,".",'[1]Access-Set'!D48)</f>
        <v>28.846</v>
      </c>
      <c r="D48" s="39" t="str">
        <f>CONCATENATE('[1]Access-Set'!E48,".",'[1]Access-Set'!G48)</f>
        <v>0901.0005</v>
      </c>
      <c r="E48" s="38" t="str">
        <f>'[1]Access-Set'!F48</f>
        <v>OPERACOES ESPECIAIS: CUMPRIMENTO DE SENTENCAS JUDICIAIS</v>
      </c>
      <c r="F48" s="38" t="str">
        <f>'[1]Access-Set'!H48</f>
        <v>SENTENCAS JUDICIAIS TRANSITADAS EM JULGADO (PRECATORIOS)</v>
      </c>
      <c r="G48" s="39" t="str">
        <f>'[1]Access-Set'!I48</f>
        <v>1</v>
      </c>
      <c r="H48" s="39" t="str">
        <f>'[1]Access-Set'!J48</f>
        <v>0100</v>
      </c>
      <c r="I48" s="38" t="str">
        <f>'[1]Access-Set'!K48</f>
        <v>RECURSOS ORDINARIOS</v>
      </c>
      <c r="J48" s="39" t="str">
        <f>'[1]Access-Set'!L48</f>
        <v>1</v>
      </c>
      <c r="K48" s="41"/>
      <c r="L48" s="41"/>
      <c r="M48" s="41"/>
      <c r="N48" s="41">
        <f t="shared" si="5"/>
        <v>0</v>
      </c>
      <c r="O48" s="41"/>
      <c r="P48" s="43">
        <f>IF('[1]Access-Set'!N48=0,'[1]Access-Set'!M48,0)</f>
        <v>0</v>
      </c>
      <c r="Q48" s="43">
        <f>IF('[1]Access-Set'!N48&gt;0,'[1]Access-Set'!N48,0)</f>
        <v>80502076</v>
      </c>
      <c r="R48" s="43">
        <f t="shared" si="6"/>
        <v>80502076</v>
      </c>
      <c r="S48" s="43">
        <f>'[1]Access-Set'!O48</f>
        <v>80502075.579999998</v>
      </c>
      <c r="T48" s="44">
        <f t="shared" si="7"/>
        <v>0.99999999478274326</v>
      </c>
      <c r="U48" s="43">
        <f>'[1]Access-Set'!P48</f>
        <v>80502075.579999998</v>
      </c>
      <c r="V48" s="44">
        <f t="shared" si="8"/>
        <v>0.99999999478274326</v>
      </c>
      <c r="W48" s="43">
        <f>'[1]Access-Set'!Q48</f>
        <v>80502075.579999998</v>
      </c>
      <c r="X48" s="44">
        <f t="shared" si="9"/>
        <v>0.99999999478274326</v>
      </c>
    </row>
    <row r="49" spans="1:24" ht="28.5" customHeight="1">
      <c r="A49" s="37" t="str">
        <f>'[1]Access-Set'!A49</f>
        <v>71103</v>
      </c>
      <c r="B49" s="38" t="str">
        <f>'[1]Access-Set'!B49</f>
        <v>ENCARGOS FINANC.DA UNIAO-SENTENCAS JUDICIAIS</v>
      </c>
      <c r="C49" s="39" t="str">
        <f>CONCATENATE('[1]Access-Set'!C49,".",'[1]Access-Set'!D49)</f>
        <v>28.846</v>
      </c>
      <c r="D49" s="39" t="str">
        <f>CONCATENATE('[1]Access-Set'!E49,".",'[1]Access-Set'!G49)</f>
        <v>0901.00G5</v>
      </c>
      <c r="E49" s="38" t="str">
        <f>'[1]Access-Set'!F49</f>
        <v>OPERACOES ESPECIAIS: CUMPRIMENTO DE SENTENCAS JUDICIAIS</v>
      </c>
      <c r="F49" s="38" t="str">
        <f>'[1]Access-Set'!H49</f>
        <v>CONTRIBUICAO DA UNIAO, DE SUAS AUTARQUIAS E FUNDACOES PARA O</v>
      </c>
      <c r="G49" s="39" t="str">
        <f>'[1]Access-Set'!I49</f>
        <v>1</v>
      </c>
      <c r="H49" s="39" t="str">
        <f>'[1]Access-Set'!J49</f>
        <v>0100</v>
      </c>
      <c r="I49" s="38" t="str">
        <f>'[1]Access-Set'!K49</f>
        <v>RECURSOS ORDINARIOS</v>
      </c>
      <c r="J49" s="39" t="str">
        <f>'[1]Access-Set'!L49</f>
        <v>1</v>
      </c>
      <c r="K49" s="41"/>
      <c r="L49" s="41"/>
      <c r="M49" s="41"/>
      <c r="N49" s="41">
        <f t="shared" si="5"/>
        <v>0</v>
      </c>
      <c r="O49" s="41"/>
      <c r="P49" s="43">
        <f>IF('[1]Access-Set'!N49=0,'[1]Access-Set'!M49,0)</f>
        <v>7289127</v>
      </c>
      <c r="Q49" s="43">
        <f>IF('[1]Access-Set'!N49&gt;0,'[1]Access-Set'!N49,0)</f>
        <v>0</v>
      </c>
      <c r="R49" s="43">
        <f t="shared" si="6"/>
        <v>7289127</v>
      </c>
      <c r="S49" s="43">
        <f>'[1]Access-Set'!O49</f>
        <v>7289119.9800000004</v>
      </c>
      <c r="T49" s="44">
        <f t="shared" si="7"/>
        <v>0.99999903692170555</v>
      </c>
      <c r="U49" s="43">
        <f>'[1]Access-Set'!P49</f>
        <v>7289119.9800000004</v>
      </c>
      <c r="V49" s="44">
        <f t="shared" si="8"/>
        <v>0.99999903692170555</v>
      </c>
      <c r="W49" s="43">
        <f>'[1]Access-Set'!Q49</f>
        <v>7289119.9800000004</v>
      </c>
      <c r="X49" s="44">
        <f t="shared" si="9"/>
        <v>0.99999903692170555</v>
      </c>
    </row>
    <row r="50" spans="1:24" ht="28.5" customHeight="1">
      <c r="A50" s="37" t="str">
        <f>'[1]Access-Set'!A50</f>
        <v>71103</v>
      </c>
      <c r="B50" s="38" t="str">
        <f>'[1]Access-Set'!B50</f>
        <v>ENCARGOS FINANC.DA UNIAO-SENTENCAS JUDICIAIS</v>
      </c>
      <c r="C50" s="39" t="str">
        <f>CONCATENATE('[1]Access-Set'!C50,".",'[1]Access-Set'!D50)</f>
        <v>28.846</v>
      </c>
      <c r="D50" s="39" t="str">
        <f>CONCATENATE('[1]Access-Set'!E50,".",'[1]Access-Set'!G50)</f>
        <v>0901.0625</v>
      </c>
      <c r="E50" s="38" t="str">
        <f>'[1]Access-Set'!F50</f>
        <v>OPERACOES ESPECIAIS: CUMPRIMENTO DE SENTENCAS JUDICIAIS</v>
      </c>
      <c r="F50" s="38" t="str">
        <f>'[1]Access-Set'!H50</f>
        <v>SENTENCAS JUDICIAIS TRANSITADAS EM JULGADO DE PEQUENO VALOR</v>
      </c>
      <c r="G50" s="39" t="str">
        <f>'[1]Access-Set'!I50</f>
        <v>1</v>
      </c>
      <c r="H50" s="39" t="str">
        <f>'[1]Access-Set'!J50</f>
        <v>0100</v>
      </c>
      <c r="I50" s="38" t="str">
        <f>'[1]Access-Set'!K50</f>
        <v>RECURSOS ORDINARIOS</v>
      </c>
      <c r="J50" s="39" t="str">
        <f>'[1]Access-Set'!L50</f>
        <v>5</v>
      </c>
      <c r="K50" s="41"/>
      <c r="L50" s="41"/>
      <c r="M50" s="41"/>
      <c r="N50" s="41">
        <f t="shared" si="5"/>
        <v>0</v>
      </c>
      <c r="O50" s="41"/>
      <c r="P50" s="43">
        <f>IF('[1]Access-Set'!N50=0,'[1]Access-Set'!M50,0)</f>
        <v>409210</v>
      </c>
      <c r="Q50" s="43">
        <f>IF('[1]Access-Set'!N50&gt;0,'[1]Access-Set'!N50,0)</f>
        <v>0</v>
      </c>
      <c r="R50" s="43">
        <f t="shared" si="6"/>
        <v>409210</v>
      </c>
      <c r="S50" s="43">
        <f>'[1]Access-Set'!O50</f>
        <v>409208.98</v>
      </c>
      <c r="T50" s="44">
        <f t="shared" si="7"/>
        <v>0.99999750739229243</v>
      </c>
      <c r="U50" s="43">
        <f>'[1]Access-Set'!P50</f>
        <v>409208.98</v>
      </c>
      <c r="V50" s="44">
        <f t="shared" si="8"/>
        <v>0.99999750739229243</v>
      </c>
      <c r="W50" s="43">
        <f>'[1]Access-Set'!Q50</f>
        <v>409208.98</v>
      </c>
      <c r="X50" s="44">
        <f t="shared" si="9"/>
        <v>0.99999750739229243</v>
      </c>
    </row>
    <row r="51" spans="1:24" ht="28.5" customHeight="1">
      <c r="A51" s="37" t="str">
        <f>'[1]Access-Set'!A51</f>
        <v>71103</v>
      </c>
      <c r="B51" s="38" t="str">
        <f>'[1]Access-Set'!B51</f>
        <v>ENCARGOS FINANC.DA UNIAO-SENTENCAS JUDICIAIS</v>
      </c>
      <c r="C51" s="39" t="str">
        <f>CONCATENATE('[1]Access-Set'!C51,".",'[1]Access-Set'!D51)</f>
        <v>28.846</v>
      </c>
      <c r="D51" s="39" t="str">
        <f>CONCATENATE('[1]Access-Set'!E51,".",'[1]Access-Set'!G51)</f>
        <v>0901.0625</v>
      </c>
      <c r="E51" s="38" t="str">
        <f>'[1]Access-Set'!F51</f>
        <v>OPERACOES ESPECIAIS: CUMPRIMENTO DE SENTENCAS JUDICIAIS</v>
      </c>
      <c r="F51" s="38" t="str">
        <f>'[1]Access-Set'!H51</f>
        <v>SENTENCAS JUDICIAIS TRANSITADAS EM JULGADO DE PEQUENO VALOR</v>
      </c>
      <c r="G51" s="39" t="str">
        <f>'[1]Access-Set'!I51</f>
        <v>1</v>
      </c>
      <c r="H51" s="39" t="str">
        <f>'[1]Access-Set'!J51</f>
        <v>0100</v>
      </c>
      <c r="I51" s="38" t="str">
        <f>'[1]Access-Set'!K51</f>
        <v>RECURSOS ORDINARIOS</v>
      </c>
      <c r="J51" s="39" t="str">
        <f>'[1]Access-Set'!L51</f>
        <v>3</v>
      </c>
      <c r="K51" s="41"/>
      <c r="L51" s="41"/>
      <c r="M51" s="41"/>
      <c r="N51" s="41">
        <f t="shared" si="5"/>
        <v>0</v>
      </c>
      <c r="O51" s="41"/>
      <c r="P51" s="43">
        <f>IF('[1]Access-Set'!N51=0,'[1]Access-Set'!M51,0)</f>
        <v>303147445</v>
      </c>
      <c r="Q51" s="43">
        <f>IF('[1]Access-Set'!N51&gt;0,'[1]Access-Set'!N51,0)</f>
        <v>0</v>
      </c>
      <c r="R51" s="43">
        <f t="shared" si="6"/>
        <v>303147445</v>
      </c>
      <c r="S51" s="43">
        <f>'[1]Access-Set'!O51</f>
        <v>302968263.63</v>
      </c>
      <c r="T51" s="44">
        <f t="shared" si="7"/>
        <v>0.99940892996805564</v>
      </c>
      <c r="U51" s="43">
        <f>'[1]Access-Set'!P51</f>
        <v>302968263.63</v>
      </c>
      <c r="V51" s="44">
        <f t="shared" si="8"/>
        <v>0.99940892996805564</v>
      </c>
      <c r="W51" s="43">
        <f>'[1]Access-Set'!Q51</f>
        <v>302968263.63</v>
      </c>
      <c r="X51" s="44">
        <f t="shared" si="9"/>
        <v>0.99940892996805564</v>
      </c>
    </row>
    <row r="52" spans="1:24" ht="28.5" customHeight="1">
      <c r="A52" s="37" t="str">
        <f>'[1]Access-Set'!A52</f>
        <v>71103</v>
      </c>
      <c r="B52" s="38" t="str">
        <f>'[1]Access-Set'!B52</f>
        <v>ENCARGOS FINANC.DA UNIAO-SENTENCAS JUDICIAIS</v>
      </c>
      <c r="C52" s="39" t="str">
        <f>CONCATENATE('[1]Access-Set'!C52,".",'[1]Access-Set'!D52)</f>
        <v>28.846</v>
      </c>
      <c r="D52" s="39" t="str">
        <f>CONCATENATE('[1]Access-Set'!E52,".",'[1]Access-Set'!G52)</f>
        <v>0901.0625</v>
      </c>
      <c r="E52" s="38" t="str">
        <f>'[1]Access-Set'!F52</f>
        <v>OPERACOES ESPECIAIS: CUMPRIMENTO DE SENTENCAS JUDICIAIS</v>
      </c>
      <c r="F52" s="38" t="str">
        <f>'[1]Access-Set'!H52</f>
        <v>SENTENCAS JUDICIAIS TRANSITADAS EM JULGADO DE PEQUENO VALOR</v>
      </c>
      <c r="G52" s="39" t="str">
        <f>'[1]Access-Set'!I52</f>
        <v>1</v>
      </c>
      <c r="H52" s="39" t="str">
        <f>'[1]Access-Set'!J52</f>
        <v>0100</v>
      </c>
      <c r="I52" s="38" t="str">
        <f>'[1]Access-Set'!K52</f>
        <v>RECURSOS ORDINARIOS</v>
      </c>
      <c r="J52" s="39" t="str">
        <f>'[1]Access-Set'!L52</f>
        <v>1</v>
      </c>
      <c r="K52" s="41"/>
      <c r="L52" s="41"/>
      <c r="M52" s="41"/>
      <c r="N52" s="41">
        <f t="shared" si="5"/>
        <v>0</v>
      </c>
      <c r="O52" s="41"/>
      <c r="P52" s="43">
        <f>IF('[1]Access-Set'!N52=0,'[1]Access-Set'!M52,0)</f>
        <v>38129103</v>
      </c>
      <c r="Q52" s="43">
        <f>IF('[1]Access-Set'!N52&gt;0,'[1]Access-Set'!N52,0)</f>
        <v>0</v>
      </c>
      <c r="R52" s="43">
        <f t="shared" si="6"/>
        <v>38129103</v>
      </c>
      <c r="S52" s="43">
        <f>'[1]Access-Set'!O52</f>
        <v>38129097.939999998</v>
      </c>
      <c r="T52" s="44">
        <f t="shared" si="7"/>
        <v>0.9999998672929703</v>
      </c>
      <c r="U52" s="43">
        <f>'[1]Access-Set'!P52</f>
        <v>38129097.939999998</v>
      </c>
      <c r="V52" s="44">
        <f t="shared" si="8"/>
        <v>0.9999998672929703</v>
      </c>
      <c r="W52" s="43">
        <f>'[1]Access-Set'!Q52</f>
        <v>38129097.939999998</v>
      </c>
      <c r="X52" s="44">
        <f t="shared" si="9"/>
        <v>0.9999998672929703</v>
      </c>
    </row>
    <row r="53" spans="1:24" ht="28.5" customHeight="1">
      <c r="A53" s="37" t="str">
        <f>'[1]Access-Set'!A53</f>
        <v>81201</v>
      </c>
      <c r="B53" s="38" t="str">
        <f>'[1]Access-Set'!B53</f>
        <v>FUNDACAO NACIONAL DO INDIO - FUNAI</v>
      </c>
      <c r="C53" s="39" t="str">
        <f>CONCATENATE('[1]Access-Set'!C53,".",'[1]Access-Set'!D53)</f>
        <v>28.846</v>
      </c>
      <c r="D53" s="39" t="str">
        <f>CONCATENATE('[1]Access-Set'!E53,".",'[1]Access-Set'!G53)</f>
        <v>0901.0005</v>
      </c>
      <c r="E53" s="38" t="str">
        <f>'[1]Access-Set'!F53</f>
        <v>OPERACOES ESPECIAIS: CUMPRIMENTO DE SENTENCAS JUDICIAIS</v>
      </c>
      <c r="F53" s="38" t="str">
        <f>'[1]Access-Set'!H53</f>
        <v>SENTENCAS JUDICIAIS TRANSITADAS EM JULGADO (PRECATORIOS)</v>
      </c>
      <c r="G53" s="39" t="str">
        <f>'[1]Access-Set'!I53</f>
        <v>1</v>
      </c>
      <c r="H53" s="39" t="str">
        <f>'[1]Access-Set'!J53</f>
        <v>0100</v>
      </c>
      <c r="I53" s="38" t="str">
        <f>'[1]Access-Set'!K53</f>
        <v>RECURSOS ORDINARIOS</v>
      </c>
      <c r="J53" s="39" t="str">
        <f>'[1]Access-Set'!L53</f>
        <v>3</v>
      </c>
      <c r="K53" s="41"/>
      <c r="L53" s="41"/>
      <c r="M53" s="41"/>
      <c r="N53" s="41">
        <f t="shared" si="5"/>
        <v>0</v>
      </c>
      <c r="O53" s="41"/>
      <c r="P53" s="43">
        <f>IF('[1]Access-Set'!N53=0,'[1]Access-Set'!M53,0)</f>
        <v>0</v>
      </c>
      <c r="Q53" s="43">
        <f>IF('[1]Access-Set'!N53&gt;0,'[1]Access-Set'!N53,0)</f>
        <v>169329</v>
      </c>
      <c r="R53" s="43">
        <f t="shared" si="6"/>
        <v>169329</v>
      </c>
      <c r="S53" s="43">
        <f>'[1]Access-Set'!O53</f>
        <v>169328.82</v>
      </c>
      <c r="T53" s="44">
        <f t="shared" si="7"/>
        <v>0.99999893698067077</v>
      </c>
      <c r="U53" s="43">
        <f>'[1]Access-Set'!P53</f>
        <v>169328.82</v>
      </c>
      <c r="V53" s="44">
        <f t="shared" si="8"/>
        <v>0.99999893698067077</v>
      </c>
      <c r="W53" s="43">
        <f>'[1]Access-Set'!Q53</f>
        <v>169328.82</v>
      </c>
      <c r="X53" s="44">
        <f t="shared" si="9"/>
        <v>0.99999893698067077</v>
      </c>
    </row>
    <row r="54" spans="1:24" ht="28.5" customHeight="1" thickBot="1">
      <c r="A54" s="37" t="str">
        <f>'[1]Access-Set'!A54</f>
        <v>81201</v>
      </c>
      <c r="B54" s="38" t="str">
        <f>'[1]Access-Set'!B54</f>
        <v>FUNDACAO NACIONAL DO INDIO - FUNAI</v>
      </c>
      <c r="C54" s="39" t="str">
        <f>CONCATENATE('[1]Access-Set'!C54,".",'[1]Access-Set'!D54)</f>
        <v>28.846</v>
      </c>
      <c r="D54" s="39" t="str">
        <f>CONCATENATE('[1]Access-Set'!E54,".",'[1]Access-Set'!G54)</f>
        <v>0901.0005</v>
      </c>
      <c r="E54" s="38" t="str">
        <f>'[1]Access-Set'!F54</f>
        <v>OPERACOES ESPECIAIS: CUMPRIMENTO DE SENTENCAS JUDICIAIS</v>
      </c>
      <c r="F54" s="38" t="str">
        <f>'[1]Access-Set'!H54</f>
        <v>SENTENCAS JUDICIAIS TRANSITADAS EM JULGADO (PRECATORIOS)</v>
      </c>
      <c r="G54" s="39" t="str">
        <f>'[1]Access-Set'!I54</f>
        <v>1</v>
      </c>
      <c r="H54" s="39" t="str">
        <f>'[1]Access-Set'!J54</f>
        <v>0100</v>
      </c>
      <c r="I54" s="38" t="str">
        <f>'[1]Access-Set'!K54</f>
        <v>RECURSOS ORDINARIOS</v>
      </c>
      <c r="J54" s="39" t="str">
        <f>'[1]Access-Set'!L54</f>
        <v>1</v>
      </c>
      <c r="K54" s="41"/>
      <c r="L54" s="41"/>
      <c r="M54" s="41"/>
      <c r="N54" s="41">
        <f t="shared" si="5"/>
        <v>0</v>
      </c>
      <c r="O54" s="41"/>
      <c r="P54" s="43">
        <f>IF('[1]Access-Set'!N54=0,'[1]Access-Set'!M54,0)</f>
        <v>0</v>
      </c>
      <c r="Q54" s="43">
        <f>IF('[1]Access-Set'!N54&gt;0,'[1]Access-Set'!N54,0)</f>
        <v>29290</v>
      </c>
      <c r="R54" s="43">
        <f t="shared" si="6"/>
        <v>29290</v>
      </c>
      <c r="S54" s="43">
        <f>'[1]Access-Set'!O54</f>
        <v>29289.88</v>
      </c>
      <c r="T54" s="44">
        <f t="shared" si="7"/>
        <v>0.99999590303857977</v>
      </c>
      <c r="U54" s="43">
        <f>'[1]Access-Set'!P54</f>
        <v>29289.88</v>
      </c>
      <c r="V54" s="44">
        <f t="shared" si="8"/>
        <v>0.99999590303857977</v>
      </c>
      <c r="W54" s="43">
        <f>'[1]Access-Set'!Q54</f>
        <v>29289.88</v>
      </c>
      <c r="X54" s="44">
        <f t="shared" si="9"/>
        <v>0.99999590303857977</v>
      </c>
    </row>
    <row r="55" spans="1:24" ht="28.5" customHeight="1" thickBot="1">
      <c r="A55" s="14" t="s">
        <v>48</v>
      </c>
      <c r="B55" s="45"/>
      <c r="C55" s="45"/>
      <c r="D55" s="45"/>
      <c r="E55" s="45"/>
      <c r="F55" s="45"/>
      <c r="G55" s="45"/>
      <c r="H55" s="45"/>
      <c r="I55" s="45"/>
      <c r="J55" s="15"/>
      <c r="K55" s="46">
        <f>SUM(K10:K54)</f>
        <v>0</v>
      </c>
      <c r="L55" s="46">
        <f>SUM(L10:L54)</f>
        <v>0</v>
      </c>
      <c r="M55" s="46">
        <f>SUM(M10:M54)</f>
        <v>0</v>
      </c>
      <c r="N55" s="46">
        <f>SUM(N10:N54)</f>
        <v>0</v>
      </c>
      <c r="O55" s="46">
        <f>SUM(O10:O54)</f>
        <v>0</v>
      </c>
      <c r="P55" s="47">
        <f>SUM(P10:P54)</f>
        <v>1965668960</v>
      </c>
      <c r="Q55" s="47">
        <f>SUM(Q10:Q54)</f>
        <v>3692664542</v>
      </c>
      <c r="R55" s="47">
        <f>SUM(R10:R54)</f>
        <v>5658333502</v>
      </c>
      <c r="S55" s="47">
        <f>SUM(S10:S54)</f>
        <v>5656316855.6999979</v>
      </c>
      <c r="T55" s="48">
        <f>IF(R55&gt;0,S55/R55,0)</f>
        <v>0.99964359712991657</v>
      </c>
      <c r="U55" s="47">
        <f>SUM(U10:U54)</f>
        <v>5656316855.6999979</v>
      </c>
      <c r="V55" s="48">
        <f>IF(R55&gt;0,U55/R55,0)</f>
        <v>0.99964359712991657</v>
      </c>
      <c r="W55" s="47">
        <f>SUM(W10:W54)</f>
        <v>5656316855.6999979</v>
      </c>
      <c r="X55" s="48">
        <f>IF(R55&gt;0,W55/R55,0)</f>
        <v>0.99964359712991657</v>
      </c>
    </row>
    <row r="56" spans="1:24" ht="28.5" customHeight="1">
      <c r="A56" s="49" t="s">
        <v>49</v>
      </c>
      <c r="B56" s="2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50"/>
      <c r="Q56" s="2"/>
      <c r="R56" s="2"/>
      <c r="S56" s="2"/>
      <c r="T56" s="2"/>
      <c r="U56" s="4"/>
      <c r="V56" s="2"/>
      <c r="W56" s="4"/>
      <c r="X56" s="2"/>
    </row>
    <row r="57" spans="1:24" ht="28.5" customHeight="1">
      <c r="A57" s="49" t="s">
        <v>50</v>
      </c>
      <c r="B57" s="51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52"/>
      <c r="Q57" s="2"/>
      <c r="R57" s="2"/>
      <c r="S57" s="2"/>
      <c r="T57" s="2"/>
      <c r="U57" s="4"/>
      <c r="V57" s="2"/>
      <c r="W57" s="4"/>
      <c r="X57" s="2"/>
    </row>
  </sheetData>
  <mergeCells count="17">
    <mergeCell ref="A55:J5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2019-10-14T20:45:33Z</dcterms:created>
  <dcterms:modified xsi:type="dcterms:W3CDTF">2019-10-14T20:46:07Z</dcterms:modified>
</cp:coreProperties>
</file>