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Fev" sheetId="1" r:id="rId1"/>
  </sheets>
  <externalReferences>
    <externalReference r:id="rId2"/>
  </externalReferences>
  <definedNames>
    <definedName name="_xlnm.Print_Area" localSheetId="0">Fev!$A$1:$X$28</definedName>
  </definedNames>
  <calcPr calcId="145621"/>
</workbook>
</file>

<file path=xl/calcChain.xml><?xml version="1.0" encoding="utf-8"?>
<calcChain xmlns="http://schemas.openxmlformats.org/spreadsheetml/2006/main">
  <c r="O26" i="1" l="1"/>
  <c r="M26" i="1"/>
  <c r="L26" i="1"/>
  <c r="K26" i="1"/>
  <c r="W25" i="1"/>
  <c r="U25" i="1"/>
  <c r="S25" i="1"/>
  <c r="Q25" i="1"/>
  <c r="P25" i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W26" i="1" s="1"/>
  <c r="U10" i="1"/>
  <c r="U26" i="1" s="1"/>
  <c r="S10" i="1"/>
  <c r="S26" i="1" s="1"/>
  <c r="Q10" i="1"/>
  <c r="Q26" i="1" s="1"/>
  <c r="P10" i="1"/>
  <c r="P26" i="1" s="1"/>
  <c r="N10" i="1"/>
  <c r="N26" i="1" s="1"/>
  <c r="J10" i="1"/>
  <c r="I10" i="1"/>
  <c r="H10" i="1"/>
  <c r="G10" i="1"/>
  <c r="F10" i="1"/>
  <c r="E10" i="1"/>
  <c r="D10" i="1"/>
  <c r="C10" i="1"/>
  <c r="B10" i="1"/>
  <c r="A10" i="1"/>
  <c r="R11" i="1" l="1"/>
  <c r="T11" i="1" s="1"/>
  <c r="R12" i="1"/>
  <c r="V12" i="1" s="1"/>
  <c r="R13" i="1"/>
  <c r="V13" i="1" s="1"/>
  <c r="R14" i="1"/>
  <c r="R15" i="1"/>
  <c r="R16" i="1"/>
  <c r="X16" i="1" s="1"/>
  <c r="R17" i="1"/>
  <c r="T17" i="1" s="1"/>
  <c r="R18" i="1"/>
  <c r="R19" i="1"/>
  <c r="R20" i="1"/>
  <c r="X20" i="1" s="1"/>
  <c r="R21" i="1"/>
  <c r="T21" i="1" s="1"/>
  <c r="R22" i="1"/>
  <c r="R23" i="1"/>
  <c r="R24" i="1"/>
  <c r="X24" i="1" s="1"/>
  <c r="R25" i="1"/>
  <c r="T25" i="1" s="1"/>
  <c r="X14" i="1"/>
  <c r="T14" i="1"/>
  <c r="V14" i="1"/>
  <c r="X11" i="1"/>
  <c r="V11" i="1"/>
  <c r="X12" i="1"/>
  <c r="T12" i="1"/>
  <c r="X15" i="1"/>
  <c r="T15" i="1"/>
  <c r="V15" i="1"/>
  <c r="V16" i="1"/>
  <c r="X17" i="1"/>
  <c r="X18" i="1"/>
  <c r="T18" i="1"/>
  <c r="V18" i="1"/>
  <c r="X19" i="1"/>
  <c r="T19" i="1"/>
  <c r="V19" i="1"/>
  <c r="V20" i="1"/>
  <c r="X21" i="1"/>
  <c r="X22" i="1"/>
  <c r="T22" i="1"/>
  <c r="V22" i="1"/>
  <c r="X23" i="1"/>
  <c r="T23" i="1"/>
  <c r="V23" i="1"/>
  <c r="V24" i="1"/>
  <c r="X25" i="1"/>
  <c r="T13" i="1"/>
  <c r="R10" i="1"/>
  <c r="X13" i="1" l="1"/>
  <c r="V25" i="1"/>
  <c r="T24" i="1"/>
  <c r="V21" i="1"/>
  <c r="T20" i="1"/>
  <c r="V17" i="1"/>
  <c r="T16" i="1"/>
  <c r="R26" i="1"/>
  <c r="V10" i="1"/>
  <c r="X10" i="1"/>
  <c r="T10" i="1"/>
  <c r="V26" i="1" l="1"/>
  <c r="X26" i="1"/>
  <c r="T26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<sst xmlns="http://schemas.openxmlformats.org/spreadsheetml/2006/main" count="55" uniqueCount="51">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</sst>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General_)"/>
    <numFmt numFmtId="168" formatCode="_(* #,##0_);_(* \(#,##0\);_(* \-_);_(@_)"/>
    <numFmt numFmtId="169" formatCode="_(* #,##0.00_);_(* \(#,##0.00\);_(* \-??_);_(@_)"/>
    <numFmt numFmtId="170" formatCode="\$#,##0\ ;&quot;($&quot;#,##0\)"/>
    <numFmt numFmtId="171" formatCode="0.000000"/>
    <numFmt numFmtId="172" formatCode="yyyy\:mm"/>
    <numFmt numFmtId="173" formatCode="_([$€-2]* #,##0.00_);_([$€-2]* \(#,##0.00\);_([$€-2]* \-??_)"/>
    <numFmt numFmtId="174" formatCode="0.0000000"/>
    <numFmt numFmtId="175" formatCode="_(&quot;R$ &quot;* #,##0.00_);_(&quot;R$ &quot;* \(#,##0.00\);_(&quot;R$ &quot;* \-??_);_(@_)"/>
    <numFmt numFmtId="176" formatCode="%#,#00"/>
    <numFmt numFmtId="177" formatCode="#.##000"/>
    <numFmt numFmtId="178" formatCode="#,##0.000000"/>
    <numFmt numFmtId="179" formatCode="_-* #,##0.00_-;\-* #,##0.00_-;_-* \-??_-;_-@_-"/>
    <numFmt numFmtId="180" formatCode="0.000"/>
    <numFmt numFmtId="181" formatCode="mm/yy"/>
    <numFmt numFmtId="182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color rgb="FF000000"/>
      <name val="Arial"/>
      <family val="2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91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7" fontId="10" fillId="0" borderId="28"/>
    <xf numFmtId="0" fontId="11" fillId="3" borderId="0" applyNumberFormat="0" applyBorder="0" applyAlignment="0" applyProtection="0"/>
    <xf numFmtId="167" fontId="12" fillId="0" borderId="0">
      <alignment vertical="top"/>
    </xf>
    <xf numFmtId="167" fontId="13" fillId="0" borderId="0">
      <alignment horizontal="right"/>
    </xf>
    <xf numFmtId="167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29" applyNumberFormat="0" applyAlignment="0" applyProtection="0"/>
    <xf numFmtId="0" fontId="20" fillId="8" borderId="29" applyNumberFormat="0" applyAlignment="0" applyProtection="0"/>
    <xf numFmtId="0" fontId="20" fillId="8" borderId="29" applyNumberFormat="0" applyAlignment="0" applyProtection="0"/>
    <xf numFmtId="0" fontId="21" fillId="8" borderId="29"/>
    <xf numFmtId="0" fontId="20" fillId="8" borderId="29" applyNumberFormat="0" applyAlignment="0" applyProtection="0"/>
    <xf numFmtId="0" fontId="20" fillId="8" borderId="29" applyNumberFormat="0" applyAlignment="0" applyProtection="0"/>
    <xf numFmtId="0" fontId="22" fillId="0" borderId="0">
      <alignment vertical="center"/>
    </xf>
    <xf numFmtId="0" fontId="23" fillId="21" borderId="30" applyNumberFormat="0" applyAlignment="0" applyProtection="0"/>
    <xf numFmtId="0" fontId="23" fillId="21" borderId="30" applyNumberFormat="0" applyAlignment="0" applyProtection="0"/>
    <xf numFmtId="0" fontId="24" fillId="21" borderId="30"/>
    <xf numFmtId="0" fontId="23" fillId="21" borderId="30" applyNumberFormat="0" applyAlignment="0" applyProtection="0"/>
    <xf numFmtId="0" fontId="23" fillId="21" borderId="30" applyNumberFormat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6" fillId="0" borderId="31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3" fillId="21" borderId="30" applyNumberFormat="0" applyAlignment="0" applyProtection="0"/>
    <xf numFmtId="4" fontId="7" fillId="0" borderId="0"/>
    <xf numFmtId="168" fontId="7" fillId="0" borderId="0"/>
    <xf numFmtId="169" fontId="3" fillId="0" borderId="0" applyBorder="0" applyAlignment="0" applyProtection="0"/>
    <xf numFmtId="169" fontId="3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70" fontId="7" fillId="0" borderId="0"/>
    <xf numFmtId="0" fontId="7" fillId="0" borderId="0"/>
    <xf numFmtId="0" fontId="7" fillId="0" borderId="0"/>
    <xf numFmtId="171" fontId="7" fillId="0" borderId="0"/>
    <xf numFmtId="172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7" borderId="29" applyNumberFormat="0" applyAlignment="0" applyProtection="0"/>
    <xf numFmtId="0" fontId="27" fillId="7" borderId="29" applyNumberFormat="0" applyAlignment="0" applyProtection="0"/>
    <xf numFmtId="0" fontId="27" fillId="7" borderId="29" applyNumberFormat="0" applyAlignment="0" applyProtection="0"/>
    <xf numFmtId="0" fontId="27" fillId="7" borderId="29" applyNumberFormat="0" applyAlignment="0" applyProtection="0"/>
    <xf numFmtId="0" fontId="27" fillId="8" borderId="29" applyNumberFormat="0" applyAlignment="0" applyProtection="0"/>
    <xf numFmtId="173" fontId="3" fillId="0" borderId="0" applyFill="0" applyBorder="0" applyAlignment="0" applyProtection="0"/>
    <xf numFmtId="0" fontId="3" fillId="0" borderId="0" applyFill="0" applyBorder="0" applyAlignment="0" applyProtection="0"/>
    <xf numFmtId="173" fontId="3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32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4" borderId="0" applyNumberFormat="0" applyBorder="0" applyAlignment="0" applyProtection="0"/>
    <xf numFmtId="0" fontId="31" fillId="0" borderId="33" applyNumberFormat="0" applyFill="0" applyAlignment="0" applyProtection="0"/>
    <xf numFmtId="0" fontId="32" fillId="0" borderId="34" applyNumberFormat="0" applyFill="0" applyAlignment="0" applyProtection="0"/>
    <xf numFmtId="0" fontId="33" fillId="0" borderId="35" applyNumberFormat="0" applyFill="0" applyAlignment="0" applyProtection="0"/>
    <xf numFmtId="0" fontId="3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0" borderId="0"/>
    <xf numFmtId="0" fontId="27" fillId="7" borderId="29" applyNumberFormat="0" applyAlignment="0" applyProtection="0"/>
    <xf numFmtId="0" fontId="29" fillId="0" borderId="36">
      <alignment horizontal="center"/>
    </xf>
    <xf numFmtId="0" fontId="36" fillId="0" borderId="37">
      <alignment horizontal="center"/>
    </xf>
    <xf numFmtId="174" fontId="7" fillId="0" borderId="0"/>
    <xf numFmtId="0" fontId="25" fillId="0" borderId="31" applyNumberFormat="0" applyFill="0" applyAlignment="0" applyProtection="0"/>
    <xf numFmtId="169" fontId="7" fillId="0" borderId="0"/>
    <xf numFmtId="175" fontId="3" fillId="0" borderId="0" applyFill="0" applyBorder="0" applyAlignment="0" applyProtection="0"/>
    <xf numFmtId="170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7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" fillId="23" borderId="38" applyNumberFormat="0" applyAlignment="0" applyProtection="0"/>
    <xf numFmtId="0" fontId="3" fillId="23" borderId="38" applyNumberFormat="0" applyAlignment="0" applyProtection="0"/>
    <xf numFmtId="0" fontId="3" fillId="23" borderId="38" applyNumberFormat="0" applyAlignment="0" applyProtection="0"/>
    <xf numFmtId="0" fontId="3" fillId="23" borderId="38" applyNumberFormat="0" applyAlignment="0" applyProtection="0"/>
    <xf numFmtId="0" fontId="3" fillId="23" borderId="38" applyNumberFormat="0" applyAlignment="0" applyProtection="0"/>
    <xf numFmtId="0" fontId="3" fillId="23" borderId="38" applyNumberFormat="0" applyAlignment="0" applyProtection="0"/>
    <xf numFmtId="0" fontId="41" fillId="8" borderId="39" applyNumberFormat="0" applyAlignment="0" applyProtection="0"/>
    <xf numFmtId="10" fontId="7" fillId="0" borderId="0"/>
    <xf numFmtId="176" fontId="16" fillId="0" borderId="0">
      <protection locked="0"/>
    </xf>
    <xf numFmtId="177" fontId="16" fillId="0" borderId="0">
      <protection locked="0"/>
    </xf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7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7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13" fillId="0" borderId="0"/>
    <xf numFmtId="0" fontId="41" fillId="8" borderId="39" applyNumberFormat="0" applyAlignment="0" applyProtection="0"/>
    <xf numFmtId="0" fontId="41" fillId="8" borderId="39" applyNumberFormat="0" applyAlignment="0" applyProtection="0"/>
    <xf numFmtId="0" fontId="42" fillId="8" borderId="39"/>
    <xf numFmtId="0" fontId="41" fillId="8" borderId="39" applyNumberFormat="0" applyAlignment="0" applyProtection="0"/>
    <xf numFmtId="0" fontId="41" fillId="8" borderId="39" applyNumberFormat="0" applyAlignment="0" applyProtection="0"/>
    <xf numFmtId="38" fontId="7" fillId="0" borderId="0"/>
    <xf numFmtId="38" fontId="43" fillId="0" borderId="40"/>
    <xf numFmtId="178" fontId="40" fillId="0" borderId="0">
      <protection locked="0"/>
    </xf>
    <xf numFmtId="169" fontId="3" fillId="0" borderId="0" applyFill="0" applyBorder="0" applyAlignment="0" applyProtection="0"/>
    <xf numFmtId="169" fontId="3" fillId="0" borderId="0" applyFill="0" applyBorder="0" applyAlignment="0" applyProtection="0"/>
    <xf numFmtId="169" fontId="3" fillId="0" borderId="0" applyFill="0" applyBorder="0" applyAlignment="0" applyProtection="0"/>
    <xf numFmtId="169" fontId="3" fillId="0" borderId="0" applyFill="0" applyBorder="0" applyAlignment="0" applyProtection="0"/>
    <xf numFmtId="169" fontId="3" fillId="0" borderId="0" applyFill="0" applyBorder="0" applyAlignment="0" applyProtection="0"/>
    <xf numFmtId="169" fontId="3" fillId="0" borderId="0" applyFill="0" applyBorder="0" applyAlignment="0" applyProtection="0"/>
    <xf numFmtId="169" fontId="3" fillId="0" borderId="0" applyFill="0" applyBorder="0" applyAlignment="0" applyProtection="0"/>
    <xf numFmtId="169" fontId="3" fillId="0" borderId="0" applyFill="0" applyBorder="0" applyAlignment="0" applyProtection="0"/>
    <xf numFmtId="169" fontId="3" fillId="0" borderId="0" applyFill="0" applyBorder="0" applyAlignment="0" applyProtection="0"/>
    <xf numFmtId="169" fontId="3" fillId="0" borderId="0" applyFill="0" applyBorder="0" applyAlignment="0" applyProtection="0"/>
    <xf numFmtId="169" fontId="3" fillId="0" borderId="0" applyFill="0" applyBorder="0" applyAlignment="0" applyProtection="0"/>
    <xf numFmtId="169" fontId="3" fillId="0" borderId="0" applyFill="0" applyBorder="0" applyAlignment="0" applyProtection="0"/>
    <xf numFmtId="169" fontId="3" fillId="0" borderId="0" applyFill="0" applyBorder="0" applyAlignment="0" applyProtection="0"/>
    <xf numFmtId="169" fontId="3" fillId="0" borderId="0" applyFill="0" applyBorder="0" applyAlignment="0" applyProtection="0"/>
    <xf numFmtId="169" fontId="3" fillId="0" borderId="0" applyFill="0" applyBorder="0" applyAlignment="0" applyProtection="0"/>
    <xf numFmtId="169" fontId="3" fillId="0" borderId="0" applyFill="0" applyBorder="0" applyAlignment="0" applyProtection="0"/>
    <xf numFmtId="169" fontId="3" fillId="0" borderId="0" applyFill="0" applyBorder="0" applyAlignment="0" applyProtection="0"/>
    <xf numFmtId="169" fontId="3" fillId="0" borderId="0" applyFill="0" applyBorder="0" applyAlignment="0" applyProtection="0"/>
    <xf numFmtId="169" fontId="3" fillId="0" borderId="0" applyFill="0" applyBorder="0" applyAlignment="0" applyProtection="0"/>
    <xf numFmtId="169" fontId="3" fillId="0" borderId="0" applyFill="0" applyBorder="0" applyAlignment="0" applyProtection="0"/>
    <xf numFmtId="169" fontId="3" fillId="0" borderId="0" applyFill="0" applyBorder="0" applyAlignment="0" applyProtection="0"/>
    <xf numFmtId="169" fontId="3" fillId="0" borderId="0" applyFill="0" applyBorder="0" applyAlignment="0" applyProtection="0"/>
    <xf numFmtId="169" fontId="3" fillId="0" borderId="0" applyFill="0" applyBorder="0" applyAlignment="0" applyProtection="0"/>
    <xf numFmtId="169" fontId="3" fillId="0" borderId="0" applyFill="0" applyBorder="0" applyAlignment="0" applyProtection="0"/>
    <xf numFmtId="169" fontId="3" fillId="0" borderId="0" applyFill="0" applyBorder="0" applyAlignment="0" applyProtection="0"/>
    <xf numFmtId="169" fontId="3" fillId="0" borderId="0" applyFill="0" applyBorder="0" applyAlignment="0" applyProtection="0"/>
    <xf numFmtId="169" fontId="3" fillId="0" borderId="0" applyFill="0" applyBorder="0" applyAlignment="0" applyProtection="0"/>
    <xf numFmtId="169" fontId="7" fillId="0" borderId="0"/>
    <xf numFmtId="179" fontId="3" fillId="0" borderId="0" applyFill="0" applyBorder="0" applyAlignment="0" applyProtection="0"/>
    <xf numFmtId="169" fontId="3" fillId="0" borderId="0"/>
    <xf numFmtId="0" fontId="3" fillId="0" borderId="0"/>
    <xf numFmtId="169" fontId="3" fillId="0" borderId="0"/>
    <xf numFmtId="169" fontId="40" fillId="0" borderId="0"/>
    <xf numFmtId="169" fontId="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6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0" fontId="7" fillId="0" borderId="0"/>
    <xf numFmtId="181" fontId="7" fillId="0" borderId="0"/>
    <xf numFmtId="0" fontId="47" fillId="0" borderId="0" applyNumberFormat="0" applyFill="0" applyBorder="0" applyAlignment="0" applyProtection="0"/>
    <xf numFmtId="0" fontId="48" fillId="0" borderId="41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49" fillId="0" borderId="33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0" borderId="34" applyNumberFormat="0" applyFill="0" applyAlignment="0" applyProtection="0"/>
    <xf numFmtId="0" fontId="32" fillId="0" borderId="34" applyNumberFormat="0" applyFill="0" applyAlignment="0" applyProtection="0"/>
    <xf numFmtId="0" fontId="51" fillId="0" borderId="34"/>
    <xf numFmtId="0" fontId="32" fillId="0" borderId="34" applyNumberFormat="0" applyFill="0" applyAlignment="0" applyProtection="0"/>
    <xf numFmtId="0" fontId="32" fillId="0" borderId="34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52" fillId="0" borderId="35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2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42"/>
    <xf numFmtId="2" fontId="55" fillId="0" borderId="0">
      <protection locked="0"/>
    </xf>
    <xf numFmtId="2" fontId="55" fillId="0" borderId="0">
      <protection locked="0"/>
    </xf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7" fillId="0" borderId="43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177" fontId="16" fillId="0" borderId="0">
      <protection locked="0"/>
    </xf>
    <xf numFmtId="182" fontId="16" fillId="0" borderId="0">
      <protection locked="0"/>
    </xf>
    <xf numFmtId="0" fontId="40" fillId="0" borderId="0"/>
    <xf numFmtId="169" fontId="3" fillId="0" borderId="0" applyFill="0" applyBorder="0" applyAlignment="0" applyProtection="0"/>
    <xf numFmtId="179" fontId="3" fillId="0" borderId="0" applyFill="0" applyBorder="0" applyAlignment="0" applyProtection="0"/>
    <xf numFmtId="169" fontId="3" fillId="0" borderId="0" applyFill="0" applyBorder="0" applyAlignment="0" applyProtection="0"/>
    <xf numFmtId="179" fontId="3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2" fillId="0" borderId="21" xfId="3" applyNumberFormat="1" applyFont="1" applyFill="1" applyBorder="1" applyAlignment="1">
      <alignment horizontal="center" vertical="center" wrapText="1"/>
    </xf>
    <xf numFmtId="0" fontId="2" fillId="0" borderId="4" xfId="3" applyNumberFormat="1" applyFont="1" applyFill="1" applyBorder="1" applyAlignment="1">
      <alignment horizontal="left" vertical="center" wrapText="1"/>
    </xf>
    <xf numFmtId="0" fontId="2" fillId="0" borderId="4" xfId="3" applyNumberFormat="1" applyFont="1" applyFill="1" applyBorder="1" applyAlignment="1">
      <alignment horizontal="center" vertical="center" wrapText="1"/>
    </xf>
    <xf numFmtId="0" fontId="2" fillId="0" borderId="22" xfId="3" applyNumberFormat="1" applyFont="1" applyFill="1" applyBorder="1" applyAlignment="1">
      <alignment vertical="center" wrapText="1"/>
    </xf>
    <xf numFmtId="0" fontId="2" fillId="0" borderId="21" xfId="3" applyNumberFormat="1" applyFont="1" applyFill="1" applyBorder="1" applyAlignment="1">
      <alignment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4" xfId="5" applyNumberFormat="1" applyFont="1" applyBorder="1" applyAlignment="1">
      <alignment horizontal="right" vertical="center"/>
    </xf>
    <xf numFmtId="166" fontId="5" fillId="0" borderId="23" xfId="5" applyNumberFormat="1" applyFont="1" applyBorder="1" applyAlignment="1">
      <alignment horizontal="right" vertical="center"/>
    </xf>
    <xf numFmtId="166" fontId="2" fillId="0" borderId="4" xfId="5" applyNumberFormat="1" applyFont="1" applyBorder="1" applyAlignment="1">
      <alignment horizontal="right" vertical="center"/>
    </xf>
    <xf numFmtId="164" fontId="2" fillId="0" borderId="4" xfId="4" applyNumberFormat="1" applyFont="1" applyBorder="1" applyAlignment="1">
      <alignment horizontal="right" vertical="center"/>
    </xf>
    <xf numFmtId="0" fontId="2" fillId="0" borderId="24" xfId="3" applyNumberFormat="1" applyFont="1" applyFill="1" applyBorder="1" applyAlignment="1">
      <alignment horizontal="center" vertical="center" wrapText="1"/>
    </xf>
    <xf numFmtId="49" fontId="2" fillId="0" borderId="24" xfId="3" applyNumberFormat="1" applyFont="1" applyFill="1" applyBorder="1" applyAlignment="1">
      <alignment horizontal="left" vertical="center" wrapText="1"/>
    </xf>
    <xf numFmtId="49" fontId="2" fillId="0" borderId="24" xfId="3" applyNumberFormat="1" applyFont="1" applyFill="1" applyBorder="1" applyAlignment="1">
      <alignment horizontal="center" vertical="center" wrapText="1"/>
    </xf>
    <xf numFmtId="49" fontId="2" fillId="0" borderId="25" xfId="3" applyNumberFormat="1" applyFont="1" applyFill="1" applyBorder="1" applyAlignment="1">
      <alignment horizontal="left" vertical="center" wrapText="1"/>
    </xf>
    <xf numFmtId="166" fontId="5" fillId="0" borderId="24" xfId="5" applyNumberFormat="1" applyFont="1" applyBorder="1" applyAlignment="1">
      <alignment horizontal="right" vertical="center"/>
    </xf>
    <xf numFmtId="166" fontId="5" fillId="0" borderId="25" xfId="5" applyNumberFormat="1" applyFont="1" applyBorder="1" applyAlignment="1">
      <alignment horizontal="right" vertical="center"/>
    </xf>
    <xf numFmtId="166" fontId="2" fillId="0" borderId="24" xfId="5" applyNumberFormat="1" applyFont="1" applyBorder="1" applyAlignment="1">
      <alignment horizontal="right" vertical="center"/>
    </xf>
    <xf numFmtId="164" fontId="2" fillId="0" borderId="24" xfId="4" applyNumberFormat="1" applyFont="1" applyBorder="1" applyAlignment="1">
      <alignment horizontal="right" vertical="center"/>
    </xf>
    <xf numFmtId="0" fontId="5" fillId="0" borderId="26" xfId="3" applyFont="1" applyFill="1" applyBorder="1" applyAlignment="1">
      <alignment horizontal="center" vertical="center" wrapText="1"/>
    </xf>
    <xf numFmtId="166" fontId="5" fillId="0" borderId="27" xfId="5" applyNumberFormat="1" applyFont="1" applyFill="1" applyBorder="1" applyAlignment="1">
      <alignment horizontal="center" vertical="center" wrapText="1"/>
    </xf>
    <xf numFmtId="166" fontId="2" fillId="0" borderId="27" xfId="5" applyNumberFormat="1" applyFont="1" applyFill="1" applyBorder="1" applyAlignment="1">
      <alignment horizontal="right" vertical="center" wrapText="1"/>
    </xf>
    <xf numFmtId="164" fontId="2" fillId="0" borderId="27" xfId="4" applyNumberFormat="1" applyFont="1" applyBorder="1" applyAlignment="1">
      <alignment horizontal="right" vertical="center"/>
    </xf>
    <xf numFmtId="0" fontId="3" fillId="0" borderId="0" xfId="0" applyFont="1" applyBorder="1"/>
    <xf numFmtId="43" fontId="2" fillId="0" borderId="0" xfId="1" applyFont="1" applyBorder="1"/>
    <xf numFmtId="0" fontId="4" fillId="0" borderId="0" xfId="0" applyFont="1" applyBorder="1"/>
    <xf numFmtId="43" fontId="2" fillId="0" borderId="0" xfId="0" applyNumberFormat="1" applyFont="1" applyBorder="1"/>
  </cellXfs>
  <cellStyles count="391"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Ênfase1 2" xfId="15"/>
    <cellStyle name="20% - Ênfase1 2 2" xfId="16"/>
    <cellStyle name="20% - Ênfase1 2_00_ANEXO V 2015 - VERSÃO INICIAL PLOA_2015" xfId="17"/>
    <cellStyle name="20% - Ênfase1 3" xfId="18"/>
    <cellStyle name="20% - Ênfase1 4" xfId="19"/>
    <cellStyle name="20% - Ênfase2 2" xfId="20"/>
    <cellStyle name="20% - Ênfase2 2 2" xfId="21"/>
    <cellStyle name="20% - Ênfase2 2_05_Impactos_Demais PLs_2013_Dados CNJ de jul-12" xfId="22"/>
    <cellStyle name="20% - Ênfase2 3" xfId="23"/>
    <cellStyle name="20% - Ênfase2 4" xfId="24"/>
    <cellStyle name="20% - Ênfase3 2" xfId="25"/>
    <cellStyle name="20% - Ênfase3 2 2" xfId="26"/>
    <cellStyle name="20% - Ênfase3 2_05_Impactos_Demais PLs_2013_Dados CNJ de jul-12" xfId="27"/>
    <cellStyle name="20% - Ênfase3 3" xfId="28"/>
    <cellStyle name="20% - Ênfase3 4" xfId="29"/>
    <cellStyle name="20% - Ênfase4 2" xfId="30"/>
    <cellStyle name="20% - Ênfase4 2 2" xfId="31"/>
    <cellStyle name="20% - Ênfase4 2_05_Impactos_Demais PLs_2013_Dados CNJ de jul-12" xfId="32"/>
    <cellStyle name="20% - Ênfase4 3" xfId="33"/>
    <cellStyle name="20% - Ênfase4 4" xfId="34"/>
    <cellStyle name="20% - Ênfase5 2" xfId="35"/>
    <cellStyle name="20% - Ênfase5 2 2" xfId="36"/>
    <cellStyle name="20% - Ênfase5 2_00_ANEXO V 2015 - VERSÃO INICIAL PLOA_2015" xfId="37"/>
    <cellStyle name="20% - Ênfase5 3" xfId="38"/>
    <cellStyle name="20% - Ênfase5 4" xfId="39"/>
    <cellStyle name="20% - Ênfase6 2" xfId="40"/>
    <cellStyle name="20% - Ênfase6 2 2" xfId="41"/>
    <cellStyle name="20% - Ênfase6 2_00_ANEXO V 2015 - VERSÃO INICIAL PLOA_2015" xfId="42"/>
    <cellStyle name="20% - Ênfase6 3" xfId="43"/>
    <cellStyle name="20% - Ênfase6 4" xfId="44"/>
    <cellStyle name="40% - Accent1" xfId="45"/>
    <cellStyle name="40% - Accent2" xfId="46"/>
    <cellStyle name="40% - Accent3" xfId="47"/>
    <cellStyle name="40% - Accent4" xfId="48"/>
    <cellStyle name="40% - Accent5" xfId="49"/>
    <cellStyle name="40% - Accent6" xfId="50"/>
    <cellStyle name="40% - Ênfase1 2" xfId="51"/>
    <cellStyle name="40% - Ênfase1 2 2" xfId="52"/>
    <cellStyle name="40% - Ênfase1 2_05_Impactos_Demais PLs_2013_Dados CNJ de jul-12" xfId="53"/>
    <cellStyle name="40% - Ênfase1 3" xfId="54"/>
    <cellStyle name="40% - Ênfase1 4" xfId="55"/>
    <cellStyle name="40% - Ênfase2 2" xfId="56"/>
    <cellStyle name="40% - Ênfase2 2 2" xfId="57"/>
    <cellStyle name="40% - Ênfase2 2_05_Impactos_Demais PLs_2013_Dados CNJ de jul-12" xfId="58"/>
    <cellStyle name="40% - Ênfase2 3" xfId="59"/>
    <cellStyle name="40% - Ênfase2 4" xfId="60"/>
    <cellStyle name="40% - Ênfase3 2" xfId="61"/>
    <cellStyle name="40% - Ênfase3 2 2" xfId="62"/>
    <cellStyle name="40% - Ênfase3 2_05_Impactos_Demais PLs_2013_Dados CNJ de jul-12" xfId="63"/>
    <cellStyle name="40% - Ênfase3 3" xfId="64"/>
    <cellStyle name="40% - Ênfase3 4" xfId="65"/>
    <cellStyle name="40% - Ênfase4 2" xfId="66"/>
    <cellStyle name="40% - Ênfase4 2 2" xfId="67"/>
    <cellStyle name="40% - Ênfase4 2_05_Impactos_Demais PLs_2013_Dados CNJ de jul-12" xfId="68"/>
    <cellStyle name="40% - Ênfase4 3" xfId="69"/>
    <cellStyle name="40% - Ênfase4 4" xfId="70"/>
    <cellStyle name="40% - Ênfase5 2" xfId="71"/>
    <cellStyle name="40% - Ênfase5 2 2" xfId="72"/>
    <cellStyle name="40% - Ênfase5 2_05_Impactos_Demais PLs_2013_Dados CNJ de jul-12" xfId="73"/>
    <cellStyle name="40% - Ênfase5 3" xfId="74"/>
    <cellStyle name="40% - Ênfase5 4" xfId="75"/>
    <cellStyle name="40% - Ênfase6 2" xfId="76"/>
    <cellStyle name="40% - Ênfase6 2 2" xfId="77"/>
    <cellStyle name="40% - Ênfase6 2_05_Impactos_Demais PLs_2013_Dados CNJ de jul-12" xfId="78"/>
    <cellStyle name="40% - Ênfase6 3" xfId="79"/>
    <cellStyle name="40% - Ênfase6 4" xfId="80"/>
    <cellStyle name="60% - Accent1" xfId="81"/>
    <cellStyle name="60% - Accent2" xfId="82"/>
    <cellStyle name="60% - Accent3" xfId="83"/>
    <cellStyle name="60% - Accent4" xfId="84"/>
    <cellStyle name="60% - Accent5" xfId="85"/>
    <cellStyle name="60% - Accent6" xfId="86"/>
    <cellStyle name="60% - Ênfase1 2" xfId="87"/>
    <cellStyle name="60% - Ênfase1 2 2" xfId="88"/>
    <cellStyle name="60% - Ênfase1 2_05_Impactos_Demais PLs_2013_Dados CNJ de jul-12" xfId="89"/>
    <cellStyle name="60% - Ênfase1 3" xfId="90"/>
    <cellStyle name="60% - Ênfase1 4" xfId="91"/>
    <cellStyle name="60% - Ênfase2 2" xfId="92"/>
    <cellStyle name="60% - Ênfase2 2 2" xfId="93"/>
    <cellStyle name="60% - Ênfase2 2_05_Impactos_Demais PLs_2013_Dados CNJ de jul-12" xfId="94"/>
    <cellStyle name="60% - Ênfase2 3" xfId="95"/>
    <cellStyle name="60% - Ênfase2 4" xfId="96"/>
    <cellStyle name="60% - Ênfase3 2" xfId="97"/>
    <cellStyle name="60% - Ênfase3 2 2" xfId="98"/>
    <cellStyle name="60% - Ênfase3 2_05_Impactos_Demais PLs_2013_Dados CNJ de jul-12" xfId="99"/>
    <cellStyle name="60% - Ênfase3 3" xfId="100"/>
    <cellStyle name="60% - Ênfase3 4" xfId="101"/>
    <cellStyle name="60% - Ênfase4 2" xfId="102"/>
    <cellStyle name="60% - Ênfase4 2 2" xfId="103"/>
    <cellStyle name="60% - Ênfase4 2_05_Impactos_Demais PLs_2013_Dados CNJ de jul-12" xfId="104"/>
    <cellStyle name="60% - Ênfase4 3" xfId="105"/>
    <cellStyle name="60% - Ênfase4 4" xfId="106"/>
    <cellStyle name="60% - Ênfase5 2" xfId="107"/>
    <cellStyle name="60% - Ênfase5 2 2" xfId="108"/>
    <cellStyle name="60% - Ênfase5 2_05_Impactos_Demais PLs_2013_Dados CNJ de jul-12" xfId="109"/>
    <cellStyle name="60% - Ênfase5 3" xfId="110"/>
    <cellStyle name="60% - Ênfase5 4" xfId="111"/>
    <cellStyle name="60% - Ênfase6 2" xfId="112"/>
    <cellStyle name="60% - Ênfase6 2 2" xfId="113"/>
    <cellStyle name="60% - Ênfase6 2_05_Impactos_Demais PLs_2013_Dados CNJ de jul-12" xfId="114"/>
    <cellStyle name="60% - Ênfase6 3" xfId="115"/>
    <cellStyle name="60% - Ênfase6 4" xfId="116"/>
    <cellStyle name="Accent1" xfId="117"/>
    <cellStyle name="Accent2" xfId="118"/>
    <cellStyle name="Accent3" xfId="119"/>
    <cellStyle name="Accent4" xfId="120"/>
    <cellStyle name="Accent5" xfId="121"/>
    <cellStyle name="Accent6" xfId="122"/>
    <cellStyle name="b0let" xfId="123"/>
    <cellStyle name="Bad" xfId="124"/>
    <cellStyle name="Bol-Data" xfId="125"/>
    <cellStyle name="bolet" xfId="126"/>
    <cellStyle name="Boletim" xfId="127"/>
    <cellStyle name="Bom 2" xfId="128"/>
    <cellStyle name="Bom 2 2" xfId="129"/>
    <cellStyle name="Bom 2_05_Impactos_Demais PLs_2013_Dados CNJ de jul-12" xfId="130"/>
    <cellStyle name="Bom 3" xfId="131"/>
    <cellStyle name="Bom 4" xfId="132"/>
    <cellStyle name="Cabe‡alho 1" xfId="133"/>
    <cellStyle name="Cabe‡alho 2" xfId="134"/>
    <cellStyle name="Cabeçalho 1" xfId="135"/>
    <cellStyle name="Cabeçalho 2" xfId="136"/>
    <cellStyle name="Calculation" xfId="137"/>
    <cellStyle name="Cálculo 2" xfId="138"/>
    <cellStyle name="Cálculo 2 2" xfId="139"/>
    <cellStyle name="Cálculo 2_05_Impactos_Demais PLs_2013_Dados CNJ de jul-12" xfId="140"/>
    <cellStyle name="Cálculo 3" xfId="141"/>
    <cellStyle name="Cálculo 4" xfId="142"/>
    <cellStyle name="Capítulo" xfId="143"/>
    <cellStyle name="Célula de Verificação 2" xfId="144"/>
    <cellStyle name="Célula de Verificação 2 2" xfId="145"/>
    <cellStyle name="Célula de Verificação 2_05_Impactos_Demais PLs_2013_Dados CNJ de jul-12" xfId="146"/>
    <cellStyle name="Célula de Verificação 3" xfId="147"/>
    <cellStyle name="Célula de Verificação 4" xfId="148"/>
    <cellStyle name="Célula Vinculada 2" xfId="149"/>
    <cellStyle name="Célula Vinculada 2 2" xfId="150"/>
    <cellStyle name="Célula Vinculada 2_05_Impactos_Demais PLs_2013_Dados CNJ de jul-12" xfId="151"/>
    <cellStyle name="Célula Vinculada 3" xfId="152"/>
    <cellStyle name="Célula Vinculada 4" xfId="153"/>
    <cellStyle name="Check Cell" xfId="154"/>
    <cellStyle name="Comma" xfId="155"/>
    <cellStyle name="Comma [0]_Auxiliar" xfId="156"/>
    <cellStyle name="Comma 2" xfId="157"/>
    <cellStyle name="Comma 3" xfId="158"/>
    <cellStyle name="Comma_Agenda" xfId="159"/>
    <cellStyle name="Comma0" xfId="160"/>
    <cellStyle name="Currency [0]_Auxiliar" xfId="161"/>
    <cellStyle name="Currency_Auxiliar" xfId="162"/>
    <cellStyle name="Currency0" xfId="163"/>
    <cellStyle name="Data" xfId="164"/>
    <cellStyle name="Date" xfId="165"/>
    <cellStyle name="Decimal 0, derecha" xfId="166"/>
    <cellStyle name="Decimal 2, derecha" xfId="167"/>
    <cellStyle name="Ênfase1 2" xfId="168"/>
    <cellStyle name="Ênfase1 2 2" xfId="169"/>
    <cellStyle name="Ênfase1 2_05_Impactos_Demais PLs_2013_Dados CNJ de jul-12" xfId="170"/>
    <cellStyle name="Ênfase1 3" xfId="171"/>
    <cellStyle name="Ênfase1 4" xfId="172"/>
    <cellStyle name="Ênfase2 2" xfId="173"/>
    <cellStyle name="Ênfase2 2 2" xfId="174"/>
    <cellStyle name="Ênfase2 2_05_Impactos_Demais PLs_2013_Dados CNJ de jul-12" xfId="175"/>
    <cellStyle name="Ênfase2 3" xfId="176"/>
    <cellStyle name="Ênfase2 4" xfId="177"/>
    <cellStyle name="Ênfase3 2" xfId="178"/>
    <cellStyle name="Ênfase3 2 2" xfId="179"/>
    <cellStyle name="Ênfase3 2_05_Impactos_Demais PLs_2013_Dados CNJ de jul-12" xfId="180"/>
    <cellStyle name="Ênfase3 3" xfId="181"/>
    <cellStyle name="Ênfase3 4" xfId="182"/>
    <cellStyle name="Ênfase4 2" xfId="183"/>
    <cellStyle name="Ênfase4 2 2" xfId="184"/>
    <cellStyle name="Ênfase4 2_05_Impactos_Demais PLs_2013_Dados CNJ de jul-12" xfId="185"/>
    <cellStyle name="Ênfase4 3" xfId="186"/>
    <cellStyle name="Ênfase4 4" xfId="187"/>
    <cellStyle name="Ênfase5 2" xfId="188"/>
    <cellStyle name="Ênfase5 2 2" xfId="189"/>
    <cellStyle name="Ênfase5 2_05_Impactos_Demais PLs_2013_Dados CNJ de jul-12" xfId="190"/>
    <cellStyle name="Ênfase5 3" xfId="191"/>
    <cellStyle name="Ênfase5 4" xfId="192"/>
    <cellStyle name="Ênfase6 2" xfId="193"/>
    <cellStyle name="Ênfase6 2 2" xfId="194"/>
    <cellStyle name="Ênfase6 2_05_Impactos_Demais PLs_2013_Dados CNJ de jul-12" xfId="195"/>
    <cellStyle name="Ênfase6 3" xfId="196"/>
    <cellStyle name="Ênfase6 4" xfId="197"/>
    <cellStyle name="Entrada 2" xfId="198"/>
    <cellStyle name="Entrada 2 2" xfId="199"/>
    <cellStyle name="Entrada 2_00_ANEXO V 2015 - VERSÃO INICIAL PLOA_2015" xfId="200"/>
    <cellStyle name="Entrada 3" xfId="201"/>
    <cellStyle name="Entrada 4" xfId="202"/>
    <cellStyle name="Euro" xfId="203"/>
    <cellStyle name="Euro 2" xfId="204"/>
    <cellStyle name="Euro_00_ANEXO V 2015 - VERSÃO INICIAL PLOA_2015" xfId="205"/>
    <cellStyle name="Explanatory Text" xfId="206"/>
    <cellStyle name="Fim" xfId="207"/>
    <cellStyle name="Fixed" xfId="208"/>
    <cellStyle name="Fixo" xfId="209"/>
    <cellStyle name="Fonte" xfId="210"/>
    <cellStyle name="Good" xfId="211"/>
    <cellStyle name="Heading 1" xfId="212"/>
    <cellStyle name="Heading 2" xfId="213"/>
    <cellStyle name="Heading 3" xfId="214"/>
    <cellStyle name="Heading 4" xfId="215"/>
    <cellStyle name="Incorreto 2" xfId="216"/>
    <cellStyle name="Incorreto 2 2" xfId="217"/>
    <cellStyle name="Incorreto 2_05_Impactos_Demais PLs_2013_Dados CNJ de jul-12" xfId="218"/>
    <cellStyle name="Incorreto 3" xfId="219"/>
    <cellStyle name="Incorreto 4" xfId="220"/>
    <cellStyle name="Indefinido" xfId="221"/>
    <cellStyle name="Input" xfId="222"/>
    <cellStyle name="Jr_Normal" xfId="223"/>
    <cellStyle name="Leg_It_1" xfId="224"/>
    <cellStyle name="Linea horizontal" xfId="225"/>
    <cellStyle name="Linked Cell" xfId="226"/>
    <cellStyle name="Millares_deuhist99" xfId="227"/>
    <cellStyle name="Moeda 2" xfId="228"/>
    <cellStyle name="Moeda0" xfId="229"/>
    <cellStyle name="Neutra 2" xfId="230"/>
    <cellStyle name="Neutra 2 2" xfId="231"/>
    <cellStyle name="Neutra 2_05_Impactos_Demais PLs_2013_Dados CNJ de jul-12" xfId="232"/>
    <cellStyle name="Neutra 3" xfId="233"/>
    <cellStyle name="Neutra 4" xfId="234"/>
    <cellStyle name="Neutral" xfId="235"/>
    <cellStyle name="Normal" xfId="0" builtinId="0"/>
    <cellStyle name="Normal 10" xfId="6"/>
    <cellStyle name="Normal 11" xfId="236"/>
    <cellStyle name="Normal 12" xfId="237"/>
    <cellStyle name="Normal 13" xfId="238"/>
    <cellStyle name="Normal 14" xfId="239"/>
    <cellStyle name="Normal 15" xfId="240"/>
    <cellStyle name="Normal 16" xfId="241"/>
    <cellStyle name="Normal 17" xfId="242"/>
    <cellStyle name="Normal 2" xfId="243"/>
    <cellStyle name="Normal 2 2" xfId="244"/>
    <cellStyle name="Normal 2 3" xfId="245"/>
    <cellStyle name="Normal 2 3 2" xfId="246"/>
    <cellStyle name="Normal 2 3_00_Decisão Anexo V 2015_MEMORIAL_Oficial SOF" xfId="247"/>
    <cellStyle name="Normal 2 4" xfId="248"/>
    <cellStyle name="Normal 2 5" xfId="249"/>
    <cellStyle name="Normal 2 6" xfId="250"/>
    <cellStyle name="Normal 2 7" xfId="251"/>
    <cellStyle name="Normal 2 8" xfId="3"/>
    <cellStyle name="Normal 2_00_Decisão Anexo V 2015_MEMORIAL_Oficial SOF" xfId="252"/>
    <cellStyle name="Normal 3" xfId="253"/>
    <cellStyle name="Normal 3 2" xfId="254"/>
    <cellStyle name="Normal 3_05_Impactos_Demais PLs_2013_Dados CNJ de jul-12" xfId="255"/>
    <cellStyle name="Normal 4" xfId="256"/>
    <cellStyle name="Normal 5" xfId="257"/>
    <cellStyle name="Normal 6" xfId="258"/>
    <cellStyle name="Normal 7" xfId="259"/>
    <cellStyle name="Normal 8" xfId="260"/>
    <cellStyle name="Normal 9" xfId="261"/>
    <cellStyle name="Nota 2" xfId="262"/>
    <cellStyle name="Nota 2 2" xfId="263"/>
    <cellStyle name="Nota 2_00_Decisão Anexo V 2015_MEMORIAL_Oficial SOF" xfId="264"/>
    <cellStyle name="Nota 3" xfId="265"/>
    <cellStyle name="Nota 4" xfId="266"/>
    <cellStyle name="Note" xfId="267"/>
    <cellStyle name="Output" xfId="268"/>
    <cellStyle name="Percent_Agenda" xfId="269"/>
    <cellStyle name="Percentual" xfId="270"/>
    <cellStyle name="Ponto" xfId="271"/>
    <cellStyle name="Porcentagem 10" xfId="272"/>
    <cellStyle name="Porcentagem 11" xfId="2"/>
    <cellStyle name="Porcentagem 11 2" xfId="273"/>
    <cellStyle name="Porcentagem 12" xfId="8"/>
    <cellStyle name="Porcentagem 2" xfId="4"/>
    <cellStyle name="Porcentagem 2 2" xfId="274"/>
    <cellStyle name="Porcentagem 2 3" xfId="275"/>
    <cellStyle name="Porcentagem 2_FCDF 2014_2ª Versão" xfId="276"/>
    <cellStyle name="Porcentagem 3" xfId="277"/>
    <cellStyle name="Porcentagem 4" xfId="278"/>
    <cellStyle name="Porcentagem 5" xfId="279"/>
    <cellStyle name="Porcentagem 6" xfId="280"/>
    <cellStyle name="Porcentagem 7" xfId="281"/>
    <cellStyle name="Porcentagem 8" xfId="282"/>
    <cellStyle name="Porcentagem 9" xfId="283"/>
    <cellStyle name="rodape" xfId="284"/>
    <cellStyle name="Saída 2" xfId="285"/>
    <cellStyle name="Saída 2 2" xfId="286"/>
    <cellStyle name="Saída 2_05_Impactos_Demais PLs_2013_Dados CNJ de jul-12" xfId="287"/>
    <cellStyle name="Saída 3" xfId="288"/>
    <cellStyle name="Saída 4" xfId="289"/>
    <cellStyle name="Sep. milhar [0]" xfId="290"/>
    <cellStyle name="Sep. milhar [2]" xfId="291"/>
    <cellStyle name="Separador de m" xfId="292"/>
    <cellStyle name="Separador de milhares 10" xfId="293"/>
    <cellStyle name="Separador de milhares 2" xfId="294"/>
    <cellStyle name="Separador de milhares 2 2" xfId="295"/>
    <cellStyle name="Separador de milhares 2 2 3" xfId="296"/>
    <cellStyle name="Separador de milhares 2 2 6" xfId="297"/>
    <cellStyle name="Separador de milhares 2 2_00_Decisão Anexo V 2015_MEMORIAL_Oficial SOF" xfId="298"/>
    <cellStyle name="Separador de milhares 2 3" xfId="299"/>
    <cellStyle name="Separador de milhares 2 3 2" xfId="300"/>
    <cellStyle name="Separador de milhares 2 3 2 2" xfId="301"/>
    <cellStyle name="Separador de milhares 2 3 2 2 2" xfId="302"/>
    <cellStyle name="Separador de milhares 2 3 2 2_00_Decisão Anexo V 2015_MEMORIAL_Oficial SOF" xfId="303"/>
    <cellStyle name="Separador de milhares 2 3 2_00_Decisão Anexo V 2015_MEMORIAL_Oficial SOF" xfId="304"/>
    <cellStyle name="Separador de milhares 2 3 3" xfId="305"/>
    <cellStyle name="Separador de milhares 2 3_00_Decisão Anexo V 2015_MEMORIAL_Oficial SOF" xfId="306"/>
    <cellStyle name="Separador de milhares 2 4" xfId="307"/>
    <cellStyle name="Separador de milhares 2 5" xfId="308"/>
    <cellStyle name="Separador de milhares 2 5 2" xfId="309"/>
    <cellStyle name="Separador de milhares 2 5_00_Decisão Anexo V 2015_MEMORIAL_Oficial SOF" xfId="310"/>
    <cellStyle name="Separador de milhares 2_00_Decisão Anexo V 2015_MEMORIAL_Oficial SOF" xfId="311"/>
    <cellStyle name="Separador de milhares 3" xfId="312"/>
    <cellStyle name="Separador de milhares 3 2" xfId="313"/>
    <cellStyle name="Separador de milhares 3 3" xfId="314"/>
    <cellStyle name="Separador de milhares 3_00_Decisão Anexo V 2015_MEMORIAL_Oficial SOF" xfId="315"/>
    <cellStyle name="Separador de milhares 4" xfId="316"/>
    <cellStyle name="Separador de milhares 5" xfId="317"/>
    <cellStyle name="Separador de milhares 6" xfId="318"/>
    <cellStyle name="Separador de milhares 7" xfId="319"/>
    <cellStyle name="Separador de milhares 8" xfId="320"/>
    <cellStyle name="Separador de milhares 9" xfId="321"/>
    <cellStyle name="TableStyleLight1" xfId="322"/>
    <cellStyle name="TableStyleLight1 2" xfId="323"/>
    <cellStyle name="TableStyleLight1 3" xfId="324"/>
    <cellStyle name="TableStyleLight1 5" xfId="325"/>
    <cellStyle name="TableStyleLight1_00_Decisão Anexo V 2015_MEMORIAL_Oficial SOF" xfId="326"/>
    <cellStyle name="Texto de Aviso 2" xfId="327"/>
    <cellStyle name="Texto de Aviso 2 2" xfId="328"/>
    <cellStyle name="Texto de Aviso 2_05_Impactos_Demais PLs_2013_Dados CNJ de jul-12" xfId="329"/>
    <cellStyle name="Texto de Aviso 3" xfId="330"/>
    <cellStyle name="Texto de Aviso 4" xfId="331"/>
    <cellStyle name="Texto Explicativo 2" xfId="332"/>
    <cellStyle name="Texto Explicativo 2 2" xfId="333"/>
    <cellStyle name="Texto Explicativo 2_05_Impactos_Demais PLs_2013_Dados CNJ de jul-12" xfId="334"/>
    <cellStyle name="Texto Explicativo 3" xfId="335"/>
    <cellStyle name="Texto Explicativo 4" xfId="336"/>
    <cellStyle name="Texto, derecha" xfId="337"/>
    <cellStyle name="Texto, izquierda" xfId="338"/>
    <cellStyle name="Title" xfId="339"/>
    <cellStyle name="Titulo" xfId="340"/>
    <cellStyle name="Título 1 1" xfId="341"/>
    <cellStyle name="Título 1 2" xfId="342"/>
    <cellStyle name="Título 1 2 2" xfId="343"/>
    <cellStyle name="Título 1 2_05_Impactos_Demais PLs_2013_Dados CNJ de jul-12" xfId="344"/>
    <cellStyle name="Título 1 3" xfId="345"/>
    <cellStyle name="Título 1 4" xfId="346"/>
    <cellStyle name="Título 10" xfId="347"/>
    <cellStyle name="Título 11" xfId="348"/>
    <cellStyle name="Título 2 2" xfId="349"/>
    <cellStyle name="Título 2 2 2" xfId="350"/>
    <cellStyle name="Título 2 2_05_Impactos_Demais PLs_2013_Dados CNJ de jul-12" xfId="351"/>
    <cellStyle name="Título 2 3" xfId="352"/>
    <cellStyle name="Título 2 4" xfId="353"/>
    <cellStyle name="Título 3 2" xfId="354"/>
    <cellStyle name="Título 3 2 2" xfId="355"/>
    <cellStyle name="Título 3 2_05_Impactos_Demais PLs_2013_Dados CNJ de jul-12" xfId="356"/>
    <cellStyle name="Título 3 3" xfId="357"/>
    <cellStyle name="Título 3 4" xfId="358"/>
    <cellStyle name="Título 4 2" xfId="359"/>
    <cellStyle name="Título 4 2 2" xfId="360"/>
    <cellStyle name="Título 4 2_05_Impactos_Demais PLs_2013_Dados CNJ de jul-12" xfId="361"/>
    <cellStyle name="Título 4 3" xfId="362"/>
    <cellStyle name="Título 4 4" xfId="363"/>
    <cellStyle name="Título 5" xfId="364"/>
    <cellStyle name="Título 5 2" xfId="365"/>
    <cellStyle name="Título 5 3" xfId="366"/>
    <cellStyle name="Título 5_05_Impactos_Demais PLs_2013_Dados CNJ de jul-12" xfId="367"/>
    <cellStyle name="Título 6" xfId="368"/>
    <cellStyle name="Título 6 2" xfId="369"/>
    <cellStyle name="Título 6_34" xfId="370"/>
    <cellStyle name="Título 7" xfId="371"/>
    <cellStyle name="Título 8" xfId="372"/>
    <cellStyle name="Título 9" xfId="373"/>
    <cellStyle name="Titulo_00_Equalização ASMED_SOF" xfId="374"/>
    <cellStyle name="Titulo1" xfId="375"/>
    <cellStyle name="Titulo2" xfId="376"/>
    <cellStyle name="Total 2" xfId="377"/>
    <cellStyle name="Total 2 2" xfId="378"/>
    <cellStyle name="Total 2_05_Impactos_Demais PLs_2013_Dados CNJ de jul-12" xfId="379"/>
    <cellStyle name="Total 3" xfId="380"/>
    <cellStyle name="Total 4" xfId="381"/>
    <cellStyle name="V¡rgula" xfId="382"/>
    <cellStyle name="V¡rgula0" xfId="383"/>
    <cellStyle name="Vírgul - Estilo1" xfId="384"/>
    <cellStyle name="Vírgula" xfId="1" builtinId="3"/>
    <cellStyle name="Vírgula 2" xfId="5"/>
    <cellStyle name="Vírgula 2 2" xfId="385"/>
    <cellStyle name="Vírgula 3" xfId="386"/>
    <cellStyle name="Vírgula 4" xfId="387"/>
    <cellStyle name="Vírgula 5" xfId="388"/>
    <cellStyle name="Vírgula 6" xfId="7"/>
    <cellStyle name="Vírgula0" xfId="389"/>
    <cellStyle name="Warning Text" xfId="3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0/Relat&#243;rio%20Final%20-%20Publica&#231;&#245;es/Anexo%20II%20-%20Transparencia%20Mensal%202020%20-%20P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9">
          <cell r="A9" t="str">
            <v>22201</v>
          </cell>
          <cell r="B9" t="str">
            <v>INST. NACIONAL DE COLONIZ. E REFORMA AGRARIA</v>
          </cell>
          <cell r="C9" t="str">
            <v>28</v>
          </cell>
          <cell r="D9" t="str">
            <v>846</v>
          </cell>
          <cell r="E9" t="str">
            <v>0901</v>
          </cell>
          <cell r="F9" t="str">
            <v>OPERACOES ESPECIAIS: CUMPRIMENTO DE SENTENCAS JUDICIAIS</v>
          </cell>
          <cell r="G9" t="str">
            <v>0005</v>
          </cell>
          <cell r="H9" t="str">
            <v>SENTENCAS JUDICIAIS TRANSITADAS EM JULGADO (PRECATORIOS)</v>
          </cell>
          <cell r="I9" t="str">
            <v>1</v>
          </cell>
          <cell r="J9" t="str">
            <v>0100</v>
          </cell>
          <cell r="K9" t="str">
            <v>RECURSOS ORDINARIOS</v>
          </cell>
          <cell r="L9" t="str">
            <v>5</v>
          </cell>
          <cell r="N9">
            <v>210577865</v>
          </cell>
        </row>
        <row r="10">
          <cell r="A10" t="str">
            <v>25299</v>
          </cell>
          <cell r="B10" t="str">
            <v>FUND JORGE DUPRAT FIGUEIREDO - SEG/MED TRAB.</v>
          </cell>
          <cell r="C10" t="str">
            <v>28</v>
          </cell>
          <cell r="D10" t="str">
            <v>846</v>
          </cell>
          <cell r="E10" t="str">
            <v>0901</v>
          </cell>
          <cell r="F10" t="str">
            <v>OPERACOES ESPECIAIS: CUMPRIMENTO DE SENTENCAS JUDICIAIS</v>
          </cell>
          <cell r="G10" t="str">
            <v>0005</v>
          </cell>
          <cell r="H10" t="str">
            <v>SENTENCAS JUDICIAIS TRANSITADAS EM JULGADO (PRECATORIOS)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1</v>
          </cell>
          <cell r="N10">
            <v>1000</v>
          </cell>
        </row>
        <row r="11">
          <cell r="A11" t="str">
            <v>25917</v>
          </cell>
          <cell r="B11" t="str">
            <v>FUNDO DO REGIME GERAL DE PREVIDENCIA SOCIAL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0625</v>
          </cell>
          <cell r="H11" t="str">
            <v>SENTENCAS JUDICIAIS TRANSITADAS EM JULGADO DE PEQUENO VALOR</v>
          </cell>
          <cell r="I11" t="str">
            <v>2</v>
          </cell>
          <cell r="J11" t="str">
            <v>0153</v>
          </cell>
          <cell r="K11" t="str">
            <v>REC.DEST.AS ATIVIDADES-FINS SEGURIDADE SOCIAL</v>
          </cell>
          <cell r="L11" t="str">
            <v>3</v>
          </cell>
          <cell r="M11">
            <v>203082224</v>
          </cell>
          <cell r="N11">
            <v>0</v>
          </cell>
          <cell r="O11">
            <v>202985923.69999999</v>
          </cell>
          <cell r="P11">
            <v>202985923.69999999</v>
          </cell>
          <cell r="Q11">
            <v>202985923.69999999</v>
          </cell>
        </row>
        <row r="12">
          <cell r="A12" t="str">
            <v>26262</v>
          </cell>
          <cell r="B12" t="str">
            <v>UNIVERSIDADE FEDERAL DE SAO PAULO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0005</v>
          </cell>
          <cell r="H12" t="str">
            <v>SENTENCAS JUDICIAIS TRANSITADAS EM JULGADO (PRECATORIOS)</v>
          </cell>
          <cell r="I12" t="str">
            <v>1</v>
          </cell>
          <cell r="J12" t="str">
            <v>8100</v>
          </cell>
          <cell r="K12" t="str">
            <v>RECURSOS ORDINARIOS</v>
          </cell>
          <cell r="L12" t="str">
            <v>1</v>
          </cell>
          <cell r="N12">
            <v>1000</v>
          </cell>
        </row>
        <row r="13">
          <cell r="A13" t="str">
            <v>26280</v>
          </cell>
          <cell r="B13" t="str">
            <v>FUNDACAO UNIVERSIDADE FEDERAL DE SAO CARLOS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0005</v>
          </cell>
          <cell r="H13" t="str">
            <v>SENTENCAS JUDICIAIS TRANSITADAS EM JULGADO (PRECATORIOS)</v>
          </cell>
          <cell r="I13" t="str">
            <v>1</v>
          </cell>
          <cell r="J13" t="str">
            <v>8100</v>
          </cell>
          <cell r="K13" t="str">
            <v>RECURSOS ORDINARIOS</v>
          </cell>
          <cell r="L13" t="str">
            <v>1</v>
          </cell>
          <cell r="N13">
            <v>1000</v>
          </cell>
        </row>
        <row r="14">
          <cell r="A14" t="str">
            <v>26283</v>
          </cell>
          <cell r="B14" t="str">
            <v>FUNDACAO UNIVERSIDADE FED.DE MATO GROS.DO SUL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0005</v>
          </cell>
          <cell r="H14" t="str">
            <v>SENTENCAS JUDICIAIS TRANSITADAS EM JULGADO (PRECATORIOS)</v>
          </cell>
          <cell r="I14" t="str">
            <v>1</v>
          </cell>
          <cell r="J14" t="str">
            <v>8100</v>
          </cell>
          <cell r="K14" t="str">
            <v>RECURSOS ORDINARIOS</v>
          </cell>
          <cell r="L14" t="str">
            <v>1</v>
          </cell>
          <cell r="N14">
            <v>1000</v>
          </cell>
        </row>
        <row r="15">
          <cell r="A15" t="str">
            <v>26350</v>
          </cell>
          <cell r="B15" t="str">
            <v>FUNDACAO UNIVERSIDADE FED. DA GRANDE DOURADOS</v>
          </cell>
          <cell r="C15" t="str">
            <v>28</v>
          </cell>
          <cell r="D15" t="str">
            <v>846</v>
          </cell>
          <cell r="E15" t="str">
            <v>0901</v>
          </cell>
          <cell r="F15" t="str">
            <v>OPERACOES ESPECIAIS: CUMPRIMENTO DE SENTENCAS JUDICIAIS</v>
          </cell>
          <cell r="G15" t="str">
            <v>0005</v>
          </cell>
          <cell r="H15" t="str">
            <v>SENTENCAS JUDICIAIS TRANSITADAS EM JULGADO (PRECATORIOS)</v>
          </cell>
          <cell r="I15" t="str">
            <v>1</v>
          </cell>
          <cell r="J15" t="str">
            <v>8100</v>
          </cell>
          <cell r="K15" t="str">
            <v>RECURSOS ORDINARIOS</v>
          </cell>
          <cell r="L15" t="str">
            <v>3</v>
          </cell>
          <cell r="N15">
            <v>1000</v>
          </cell>
        </row>
        <row r="16">
          <cell r="A16" t="str">
            <v>26352</v>
          </cell>
          <cell r="B16" t="str">
            <v>FUNDACAO UNIVERSIDADE FEDERAL DO ABC</v>
          </cell>
          <cell r="C16" t="str">
            <v>28</v>
          </cell>
          <cell r="D16" t="str">
            <v>846</v>
          </cell>
          <cell r="E16" t="str">
            <v>0901</v>
          </cell>
          <cell r="F16" t="str">
            <v>OPERACOES ESPECIAIS: CUMPRIMENTO DE SENTENCAS JUDICIAIS</v>
          </cell>
          <cell r="G16" t="str">
            <v>0005</v>
          </cell>
          <cell r="H16" t="str">
            <v>SENTENCAS JUDICIAIS TRANSITADAS EM JULGADO (PRECATORIOS)</v>
          </cell>
          <cell r="I16" t="str">
            <v>1</v>
          </cell>
          <cell r="J16" t="str">
            <v>8100</v>
          </cell>
          <cell r="K16" t="str">
            <v>RECURSOS ORDINARIOS</v>
          </cell>
          <cell r="L16" t="str">
            <v>1</v>
          </cell>
          <cell r="N16">
            <v>1000</v>
          </cell>
        </row>
        <row r="17">
          <cell r="A17" t="str">
            <v>26439</v>
          </cell>
          <cell r="B17" t="str">
            <v>INST.FED.DE EDUC.,CIENC.E TEC.DE SAO PAULO</v>
          </cell>
          <cell r="C17" t="str">
            <v>28</v>
          </cell>
          <cell r="D17" t="str">
            <v>846</v>
          </cell>
          <cell r="E17" t="str">
            <v>0901</v>
          </cell>
          <cell r="F17" t="str">
            <v>OPERACOES ESPECIAIS: CUMPRIMENTO DE SENTENCAS JUDICIAIS</v>
          </cell>
          <cell r="G17" t="str">
            <v>0005</v>
          </cell>
          <cell r="H17" t="str">
            <v>SENTENCAS JUDICIAIS TRANSITADAS EM JULGADO (PRECATORIOS)</v>
          </cell>
          <cell r="I17" t="str">
            <v>1</v>
          </cell>
          <cell r="J17" t="str">
            <v>8100</v>
          </cell>
          <cell r="K17" t="str">
            <v>RECURSOS ORDINARIOS</v>
          </cell>
          <cell r="L17" t="str">
            <v>1</v>
          </cell>
          <cell r="N17">
            <v>1000</v>
          </cell>
        </row>
        <row r="18">
          <cell r="A18" t="str">
            <v>39254</v>
          </cell>
          <cell r="B18" t="str">
            <v>AGENCIA NACIONAL DE AVIACAO CIVIL - ANAC</v>
          </cell>
          <cell r="C18" t="str">
            <v>28</v>
          </cell>
          <cell r="D18" t="str">
            <v>846</v>
          </cell>
          <cell r="E18" t="str">
            <v>0901</v>
          </cell>
          <cell r="F18" t="str">
            <v>OPERACOES ESPECIAIS: CUMPRIMENTO DE SENTENCAS JUDICIAIS</v>
          </cell>
          <cell r="G18" t="str">
            <v>0005</v>
          </cell>
          <cell r="H18" t="str">
            <v>SENTENCAS JUDICIAIS TRANSITADAS EM JULGADO (PRECATORIOS)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1</v>
          </cell>
          <cell r="N18">
            <v>1000</v>
          </cell>
        </row>
        <row r="19">
          <cell r="A19" t="str">
            <v>55901</v>
          </cell>
          <cell r="B19" t="str">
            <v>FUNDO NACIONAL DE ASSISTENCIA SOCIAL</v>
          </cell>
          <cell r="C19" t="str">
            <v>28</v>
          </cell>
          <cell r="D19" t="str">
            <v>846</v>
          </cell>
          <cell r="E19" t="str">
            <v>0901</v>
          </cell>
          <cell r="F19" t="str">
            <v>OPERACOES ESPECIAIS: CUMPRIMENTO DE SENTENCAS JUDICIAIS</v>
          </cell>
          <cell r="G19" t="str">
            <v>0005</v>
          </cell>
          <cell r="H19" t="str">
            <v>SENTENCAS JUDICIAIS TRANSITADAS EM JULGADO (PRECATORIOS)</v>
          </cell>
          <cell r="I19" t="str">
            <v>2</v>
          </cell>
          <cell r="J19" t="str">
            <v>0151</v>
          </cell>
          <cell r="K19" t="str">
            <v>RECURSOS LIVRES DA SEGURIDADE SOCIAL</v>
          </cell>
          <cell r="L19" t="str">
            <v>3</v>
          </cell>
          <cell r="N19">
            <v>63173235</v>
          </cell>
        </row>
        <row r="20">
          <cell r="A20" t="str">
            <v>55901</v>
          </cell>
          <cell r="B20" t="str">
            <v>FUNDO NACIONAL DE ASSISTENCIA SOCIAL</v>
          </cell>
          <cell r="C20" t="str">
            <v>28</v>
          </cell>
          <cell r="D20" t="str">
            <v>846</v>
          </cell>
          <cell r="E20" t="str">
            <v>0901</v>
          </cell>
          <cell r="F20" t="str">
            <v>OPERACOES ESPECIAIS: CUMPRIMENTO DE SENTENCAS JUDICIAIS</v>
          </cell>
          <cell r="G20" t="str">
            <v>0625</v>
          </cell>
          <cell r="H20" t="str">
            <v>SENTENCAS JUDICIAIS TRANSITADAS EM JULGADO DE PEQUENO VALOR</v>
          </cell>
          <cell r="I20" t="str">
            <v>2</v>
          </cell>
          <cell r="J20" t="str">
            <v>0151</v>
          </cell>
          <cell r="K20" t="str">
            <v>RECURSOS LIVRES DA SEGURIDADE SOCIAL</v>
          </cell>
          <cell r="L20" t="str">
            <v>3</v>
          </cell>
          <cell r="M20">
            <v>18782691</v>
          </cell>
          <cell r="N20">
            <v>0</v>
          </cell>
          <cell r="O20">
            <v>18782690.609999999</v>
          </cell>
          <cell r="P20">
            <v>18782690.609999999</v>
          </cell>
          <cell r="Q20">
            <v>18782690.609999999</v>
          </cell>
        </row>
        <row r="21">
          <cell r="A21" t="str">
            <v>71103</v>
          </cell>
          <cell r="B21" t="str">
            <v>ENCARGOS FINANC.DA UNIAO-SENTENCAS JUDICIAIS</v>
          </cell>
          <cell r="C21" t="str">
            <v>28</v>
          </cell>
          <cell r="D21" t="str">
            <v>846</v>
          </cell>
          <cell r="E21" t="str">
            <v>0901</v>
          </cell>
          <cell r="F21" t="str">
            <v>OPERACOES ESPECIAIS: CUMPRIMENTO DE SENTENCAS JUDICIAIS</v>
          </cell>
          <cell r="G21" t="str">
            <v>0005</v>
          </cell>
          <cell r="H21" t="str">
            <v>SENTENCAS JUDICIAIS TRANSITADAS EM JULGADO (PRECATORIOS)</v>
          </cell>
          <cell r="I21" t="str">
            <v>1</v>
          </cell>
          <cell r="J21" t="str">
            <v>0100</v>
          </cell>
          <cell r="K21" t="str">
            <v>RECURSOS ORDINARIOS</v>
          </cell>
          <cell r="L21" t="str">
            <v>5</v>
          </cell>
          <cell r="N21">
            <v>66711954</v>
          </cell>
        </row>
        <row r="22">
          <cell r="A22" t="str">
            <v>71103</v>
          </cell>
          <cell r="B22" t="str">
            <v>ENCARGOS FINANC.DA UNIAO-SENTENCAS JUDICIAIS</v>
          </cell>
          <cell r="C22" t="str">
            <v>28</v>
          </cell>
          <cell r="D22" t="str">
            <v>846</v>
          </cell>
          <cell r="E22" t="str">
            <v>0901</v>
          </cell>
          <cell r="F22" t="str">
            <v>OPERACOES ESPECIAIS: CUMPRIMENTO DE SENTENCAS JUDICIAIS</v>
          </cell>
          <cell r="G22" t="str">
            <v>00G5</v>
          </cell>
          <cell r="H22" t="str">
            <v>CONTRIBUICAO DA UNIAO, DE SUAS AUTARQUIAS E FUNDACOES PARA O</v>
          </cell>
          <cell r="I22" t="str">
            <v>1</v>
          </cell>
          <cell r="J22" t="str">
            <v>0100</v>
          </cell>
          <cell r="K22" t="str">
            <v>RECURSOS ORDINARIOS</v>
          </cell>
          <cell r="L22" t="str">
            <v>1</v>
          </cell>
          <cell r="M22">
            <v>721629</v>
          </cell>
          <cell r="N22">
            <v>0</v>
          </cell>
          <cell r="O22">
            <v>721628.08</v>
          </cell>
          <cell r="P22">
            <v>721628.08</v>
          </cell>
          <cell r="Q22">
            <v>721628.08</v>
          </cell>
        </row>
        <row r="23">
          <cell r="A23" t="str">
            <v>71103</v>
          </cell>
          <cell r="B23" t="str">
            <v>ENCARGOS FINANC.DA UNIAO-SENTENCAS JUDICIAIS</v>
          </cell>
          <cell r="C23" t="str">
            <v>28</v>
          </cell>
          <cell r="D23" t="str">
            <v>846</v>
          </cell>
          <cell r="E23" t="str">
            <v>0901</v>
          </cell>
          <cell r="F23" t="str">
            <v>OPERACOES ESPECIAIS: CUMPRIMENTO DE SENTENCAS JUDICIAIS</v>
          </cell>
          <cell r="G23" t="str">
            <v>0625</v>
          </cell>
          <cell r="H23" t="str">
            <v>SENTENCAS JUDICIAIS TRANSITADAS EM JULGADO DE PEQUENO VALOR</v>
          </cell>
          <cell r="I23" t="str">
            <v>1</v>
          </cell>
          <cell r="J23" t="str">
            <v>0100</v>
          </cell>
          <cell r="K23" t="str">
            <v>RECURSOS ORDINARIOS</v>
          </cell>
          <cell r="L23" t="str">
            <v>3</v>
          </cell>
          <cell r="M23">
            <v>39097143</v>
          </cell>
          <cell r="N23">
            <v>0</v>
          </cell>
          <cell r="O23">
            <v>39065513.780000001</v>
          </cell>
          <cell r="P23">
            <v>39065513.780000001</v>
          </cell>
          <cell r="Q23">
            <v>39065513.780000001</v>
          </cell>
        </row>
        <row r="24">
          <cell r="A24" t="str">
            <v>71103</v>
          </cell>
          <cell r="B24" t="str">
            <v>ENCARGOS FINANC.DA UNIAO-SENTENCAS JUDICIAIS</v>
          </cell>
          <cell r="C24" t="str">
            <v>28</v>
          </cell>
          <cell r="D24" t="str">
            <v>846</v>
          </cell>
          <cell r="E24" t="str">
            <v>0901</v>
          </cell>
          <cell r="F24" t="str">
            <v>OPERACOES ESPECIAIS: CUMPRIMENTO DE SENTENCAS JUDICIAIS</v>
          </cell>
          <cell r="G24" t="str">
            <v>0625</v>
          </cell>
          <cell r="H24" t="str">
            <v>SENTENCAS JUDICIAIS TRANSITADAS EM JULGADO DE PEQUENO VALOR</v>
          </cell>
          <cell r="I24" t="str">
            <v>1</v>
          </cell>
          <cell r="J24" t="str">
            <v>0100</v>
          </cell>
          <cell r="K24" t="str">
            <v>RECURSOS ORDINARIOS</v>
          </cell>
          <cell r="L24" t="str">
            <v>1</v>
          </cell>
          <cell r="M24">
            <v>4048875</v>
          </cell>
          <cell r="N24">
            <v>0</v>
          </cell>
          <cell r="O24">
            <v>4048874.68</v>
          </cell>
          <cell r="P24">
            <v>4048874.68</v>
          </cell>
          <cell r="Q24">
            <v>4048874.68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8"/>
  <sheetViews>
    <sheetView showGridLines="0" tabSelected="1" view="pageBreakPreview" zoomScale="70" zoomScaleNormal="85" zoomScaleSheetLayoutView="70" workbookViewId="0"/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6" width="18" customWidth="1"/>
    <col min="17" max="17" width="18.85546875" customWidth="1"/>
    <col min="18" max="18" width="33.28515625" customWidth="1"/>
    <col min="19" max="19" width="26.7109375" customWidth="1"/>
    <col min="20" max="20" width="23.140625" customWidth="1"/>
    <col min="21" max="21" width="16.140625" customWidth="1"/>
    <col min="23" max="23" width="16.5703125" customWidth="1"/>
  </cols>
  <sheetData>
    <row r="1" spans="1:24" ht="12.75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>
      <c r="A4" s="6" t="s">
        <v>5</v>
      </c>
      <c r="B4" s="7">
        <v>43862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8.5" customHeight="1" thickBot="1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28.5" customHeight="1">
      <c r="A10" s="37" t="str">
        <f>'[1]Access-Fev'!A9</f>
        <v>22201</v>
      </c>
      <c r="B10" s="38" t="str">
        <f>'[1]Access-Fev'!B9</f>
        <v>INST. NACIONAL DE COLONIZ. E REFORMA AGRARIA</v>
      </c>
      <c r="C10" s="39" t="str">
        <f>CONCATENATE('[1]Access-Fev'!C9,".",'[1]Access-Fev'!D9)</f>
        <v>28.846</v>
      </c>
      <c r="D10" s="39" t="str">
        <f>CONCATENATE('[1]Access-Fev'!E9,".",'[1]Access-Fev'!G9)</f>
        <v>0901.0005</v>
      </c>
      <c r="E10" s="38" t="str">
        <f>'[1]Access-Fev'!F9</f>
        <v>OPERACOES ESPECIAIS: CUMPRIMENTO DE SENTENCAS JUDICIAIS</v>
      </c>
      <c r="F10" s="40" t="str">
        <f>'[1]Access-Fev'!H9</f>
        <v>SENTENCAS JUDICIAIS TRANSITADAS EM JULGADO (PRECATORIOS)</v>
      </c>
      <c r="G10" s="37" t="str">
        <f>'[1]Access-Fev'!I9</f>
        <v>1</v>
      </c>
      <c r="H10" s="37" t="str">
        <f>'[1]Access-Fev'!J9</f>
        <v>0100</v>
      </c>
      <c r="I10" s="41" t="str">
        <f>'[1]Access-Fev'!K9</f>
        <v>RECURSOS ORDINARIOS</v>
      </c>
      <c r="J10" s="37" t="str">
        <f>'[1]Access-Fev'!L9</f>
        <v>5</v>
      </c>
      <c r="K10" s="42"/>
      <c r="L10" s="43"/>
      <c r="M10" s="43"/>
      <c r="N10" s="44">
        <f>K10+L10-M10</f>
        <v>0</v>
      </c>
      <c r="O10" s="42"/>
      <c r="P10" s="45">
        <f>IF('[1]Access-Fev'!N9=0,'[1]Access-Fev'!M9,0)</f>
        <v>0</v>
      </c>
      <c r="Q10" s="45">
        <f>IF('[1]Access-Fev'!N9&gt;0,'[1]Access-Fev'!N9,0)</f>
        <v>210577865</v>
      </c>
      <c r="R10" s="45">
        <f>N10-O10+P10+Q10</f>
        <v>210577865</v>
      </c>
      <c r="S10" s="45">
        <f>'[1]Access-Fev'!O9</f>
        <v>0</v>
      </c>
      <c r="T10" s="46">
        <f>IF(R10&gt;0,S10/R10,0)</f>
        <v>0</v>
      </c>
      <c r="U10" s="45">
        <f>'[1]Access-Fev'!P9</f>
        <v>0</v>
      </c>
      <c r="V10" s="46">
        <f>IF(R10&gt;0,U10/R10,0)</f>
        <v>0</v>
      </c>
      <c r="W10" s="45">
        <f>'[1]Access-Fev'!Q9</f>
        <v>0</v>
      </c>
      <c r="X10" s="46">
        <f>IF(R10&gt;0,W10/R10,0)</f>
        <v>0</v>
      </c>
    </row>
    <row r="11" spans="1:24" ht="28.5" customHeight="1">
      <c r="A11" s="47" t="str">
        <f>'[1]Access-Fev'!A10</f>
        <v>25299</v>
      </c>
      <c r="B11" s="48" t="str">
        <f>'[1]Access-Fev'!B10</f>
        <v>FUND JORGE DUPRAT FIGUEIREDO - SEG/MED TRAB.</v>
      </c>
      <c r="C11" s="49" t="str">
        <f>CONCATENATE('[1]Access-Fev'!C10,".",'[1]Access-Fev'!D10)</f>
        <v>28.846</v>
      </c>
      <c r="D11" s="49" t="str">
        <f>CONCATENATE('[1]Access-Fev'!E10,".",'[1]Access-Fev'!G10)</f>
        <v>0901.0005</v>
      </c>
      <c r="E11" s="48" t="str">
        <f>'[1]Access-Fev'!F10</f>
        <v>OPERACOES ESPECIAIS: CUMPRIMENTO DE SENTENCAS JUDICIAIS</v>
      </c>
      <c r="F11" s="50" t="str">
        <f>'[1]Access-Fev'!H10</f>
        <v>SENTENCAS JUDICIAIS TRANSITADAS EM JULGADO (PRECATORIOS)</v>
      </c>
      <c r="G11" s="49" t="str">
        <f>'[1]Access-Fev'!I10</f>
        <v>1</v>
      </c>
      <c r="H11" s="49" t="str">
        <f>'[1]Access-Fev'!J10</f>
        <v>0100</v>
      </c>
      <c r="I11" s="48" t="str">
        <f>'[1]Access-Fev'!K10</f>
        <v>RECURSOS ORDINARIOS</v>
      </c>
      <c r="J11" s="49" t="str">
        <f>'[1]Access-Fev'!L10</f>
        <v>1</v>
      </c>
      <c r="K11" s="51"/>
      <c r="L11" s="51"/>
      <c r="M11" s="51"/>
      <c r="N11" s="52">
        <f t="shared" ref="N11:N25" si="0">K11+L11-M11</f>
        <v>0</v>
      </c>
      <c r="O11" s="51"/>
      <c r="P11" s="53">
        <f>IF('[1]Access-Fev'!N10=0,'[1]Access-Fev'!M10,0)</f>
        <v>0</v>
      </c>
      <c r="Q11" s="53">
        <f>IF('[1]Access-Fev'!N10&gt;0,'[1]Access-Fev'!N10,0)</f>
        <v>1000</v>
      </c>
      <c r="R11" s="53">
        <f t="shared" ref="R11:R25" si="1">N11-O11+P11+Q11</f>
        <v>1000</v>
      </c>
      <c r="S11" s="53">
        <f>'[1]Access-Fev'!O10</f>
        <v>0</v>
      </c>
      <c r="T11" s="54">
        <f t="shared" ref="T11:T25" si="2">IF(R11&gt;0,S11/R11,0)</f>
        <v>0</v>
      </c>
      <c r="U11" s="53">
        <f>'[1]Access-Fev'!P10</f>
        <v>0</v>
      </c>
      <c r="V11" s="54">
        <f t="shared" ref="V11:V25" si="3">IF(R11&gt;0,U11/R11,0)</f>
        <v>0</v>
      </c>
      <c r="W11" s="53">
        <f>'[1]Access-Fev'!Q10</f>
        <v>0</v>
      </c>
      <c r="X11" s="54">
        <f t="shared" ref="X11:X25" si="4">IF(R11&gt;0,W11/R11,0)</f>
        <v>0</v>
      </c>
    </row>
    <row r="12" spans="1:24" ht="28.5" customHeight="1">
      <c r="A12" s="47" t="str">
        <f>'[1]Access-Fev'!A11</f>
        <v>25917</v>
      </c>
      <c r="B12" s="48" t="str">
        <f>'[1]Access-Fev'!B11</f>
        <v>FUNDO DO REGIME GERAL DE PREVIDENCIA SOCIAL</v>
      </c>
      <c r="C12" s="49" t="str">
        <f>CONCATENATE('[1]Access-Fev'!C11,".",'[1]Access-Fev'!D11)</f>
        <v>28.846</v>
      </c>
      <c r="D12" s="49" t="str">
        <f>CONCATENATE('[1]Access-Fev'!E11,".",'[1]Access-Fev'!G11)</f>
        <v>0901.0625</v>
      </c>
      <c r="E12" s="48" t="str">
        <f>'[1]Access-Fev'!F11</f>
        <v>OPERACOES ESPECIAIS: CUMPRIMENTO DE SENTENCAS JUDICIAIS</v>
      </c>
      <c r="F12" s="48" t="str">
        <f>'[1]Access-Fev'!H11</f>
        <v>SENTENCAS JUDICIAIS TRANSITADAS EM JULGADO DE PEQUENO VALOR</v>
      </c>
      <c r="G12" s="49" t="str">
        <f>'[1]Access-Fev'!I11</f>
        <v>2</v>
      </c>
      <c r="H12" s="49" t="str">
        <f>'[1]Access-Fev'!J11</f>
        <v>0153</v>
      </c>
      <c r="I12" s="48" t="str">
        <f>'[1]Access-Fev'!K11</f>
        <v>REC.DEST.AS ATIVIDADES-FINS SEGURIDADE SOCIAL</v>
      </c>
      <c r="J12" s="49" t="str">
        <f>'[1]Access-Fev'!L11</f>
        <v>3</v>
      </c>
      <c r="K12" s="53"/>
      <c r="L12" s="53"/>
      <c r="M12" s="53"/>
      <c r="N12" s="51">
        <f t="shared" si="0"/>
        <v>0</v>
      </c>
      <c r="O12" s="53"/>
      <c r="P12" s="53">
        <f>IF('[1]Access-Fev'!N11=0,'[1]Access-Fev'!M11,0)</f>
        <v>203082224</v>
      </c>
      <c r="Q12" s="53">
        <f>IF('[1]Access-Fev'!N11&gt;0,'[1]Access-Fev'!N11,0)</f>
        <v>0</v>
      </c>
      <c r="R12" s="53">
        <f t="shared" si="1"/>
        <v>203082224</v>
      </c>
      <c r="S12" s="53">
        <f>'[1]Access-Fev'!O11</f>
        <v>202985923.69999999</v>
      </c>
      <c r="T12" s="54">
        <f t="shared" si="2"/>
        <v>0.99952580635516375</v>
      </c>
      <c r="U12" s="53">
        <f>'[1]Access-Fev'!P11</f>
        <v>202985923.69999999</v>
      </c>
      <c r="V12" s="54">
        <f t="shared" si="3"/>
        <v>0.99952580635516375</v>
      </c>
      <c r="W12" s="53">
        <f>'[1]Access-Fev'!Q11</f>
        <v>202985923.69999999</v>
      </c>
      <c r="X12" s="54">
        <f t="shared" si="4"/>
        <v>0.99952580635516375</v>
      </c>
    </row>
    <row r="13" spans="1:24" ht="28.5" customHeight="1">
      <c r="A13" s="47" t="str">
        <f>'[1]Access-Fev'!A12</f>
        <v>26262</v>
      </c>
      <c r="B13" s="48" t="str">
        <f>'[1]Access-Fev'!B12</f>
        <v>UNIVERSIDADE FEDERAL DE SAO PAULO</v>
      </c>
      <c r="C13" s="49" t="str">
        <f>CONCATENATE('[1]Access-Fev'!C12,".",'[1]Access-Fev'!D12)</f>
        <v>28.846</v>
      </c>
      <c r="D13" s="49" t="str">
        <f>CONCATENATE('[1]Access-Fev'!E12,".",'[1]Access-Fev'!G12)</f>
        <v>0901.0005</v>
      </c>
      <c r="E13" s="48" t="str">
        <f>'[1]Access-Fev'!F12</f>
        <v>OPERACOES ESPECIAIS: CUMPRIMENTO DE SENTENCAS JUDICIAIS</v>
      </c>
      <c r="F13" s="48" t="str">
        <f>'[1]Access-Fev'!H12</f>
        <v>SENTENCAS JUDICIAIS TRANSITADAS EM JULGADO (PRECATORIOS)</v>
      </c>
      <c r="G13" s="49" t="str">
        <f>'[1]Access-Fev'!I12</f>
        <v>1</v>
      </c>
      <c r="H13" s="49" t="str">
        <f>'[1]Access-Fev'!J12</f>
        <v>8100</v>
      </c>
      <c r="I13" s="48" t="str">
        <f>'[1]Access-Fev'!K12</f>
        <v>RECURSOS ORDINARIOS</v>
      </c>
      <c r="J13" s="49" t="str">
        <f>'[1]Access-Fev'!L12</f>
        <v>1</v>
      </c>
      <c r="K13" s="53"/>
      <c r="L13" s="53"/>
      <c r="M13" s="53"/>
      <c r="N13" s="51">
        <f t="shared" si="0"/>
        <v>0</v>
      </c>
      <c r="O13" s="53"/>
      <c r="P13" s="53">
        <f>IF('[1]Access-Fev'!N12=0,'[1]Access-Fev'!M12,0)</f>
        <v>0</v>
      </c>
      <c r="Q13" s="53">
        <f>IF('[1]Access-Fev'!N12&gt;0,'[1]Access-Fev'!N12,0)</f>
        <v>1000</v>
      </c>
      <c r="R13" s="53">
        <f t="shared" si="1"/>
        <v>1000</v>
      </c>
      <c r="S13" s="53">
        <f>'[1]Access-Fev'!O12</f>
        <v>0</v>
      </c>
      <c r="T13" s="54">
        <f t="shared" si="2"/>
        <v>0</v>
      </c>
      <c r="U13" s="53">
        <f>'[1]Access-Fev'!P12</f>
        <v>0</v>
      </c>
      <c r="V13" s="54">
        <f t="shared" si="3"/>
        <v>0</v>
      </c>
      <c r="W13" s="53">
        <f>'[1]Access-Fev'!Q12</f>
        <v>0</v>
      </c>
      <c r="X13" s="54">
        <f t="shared" si="4"/>
        <v>0</v>
      </c>
    </row>
    <row r="14" spans="1:24" ht="28.5" customHeight="1">
      <c r="A14" s="47" t="str">
        <f>'[1]Access-Fev'!A13</f>
        <v>26280</v>
      </c>
      <c r="B14" s="48" t="str">
        <f>'[1]Access-Fev'!B13</f>
        <v>FUNDACAO UNIVERSIDADE FEDERAL DE SAO CARLOS</v>
      </c>
      <c r="C14" s="49" t="str">
        <f>CONCATENATE('[1]Access-Fev'!C13,".",'[1]Access-Fev'!D13)</f>
        <v>28.846</v>
      </c>
      <c r="D14" s="49" t="str">
        <f>CONCATENATE('[1]Access-Fev'!E13,".",'[1]Access-Fev'!G13)</f>
        <v>0901.0005</v>
      </c>
      <c r="E14" s="48" t="str">
        <f>'[1]Access-Fev'!F13</f>
        <v>OPERACOES ESPECIAIS: CUMPRIMENTO DE SENTENCAS JUDICIAIS</v>
      </c>
      <c r="F14" s="48" t="str">
        <f>'[1]Access-Fev'!H13</f>
        <v>SENTENCAS JUDICIAIS TRANSITADAS EM JULGADO (PRECATORIOS)</v>
      </c>
      <c r="G14" s="49" t="str">
        <f>'[1]Access-Fev'!I13</f>
        <v>1</v>
      </c>
      <c r="H14" s="49" t="str">
        <f>'[1]Access-Fev'!J13</f>
        <v>8100</v>
      </c>
      <c r="I14" s="48" t="str">
        <f>'[1]Access-Fev'!K13</f>
        <v>RECURSOS ORDINARIOS</v>
      </c>
      <c r="J14" s="49" t="str">
        <f>'[1]Access-Fev'!L13</f>
        <v>1</v>
      </c>
      <c r="K14" s="53"/>
      <c r="L14" s="53"/>
      <c r="M14" s="53"/>
      <c r="N14" s="51">
        <f t="shared" si="0"/>
        <v>0</v>
      </c>
      <c r="O14" s="53"/>
      <c r="P14" s="53">
        <f>IF('[1]Access-Fev'!N13=0,'[1]Access-Fev'!M13,0)</f>
        <v>0</v>
      </c>
      <c r="Q14" s="53">
        <f>IF('[1]Access-Fev'!N13&gt;0,'[1]Access-Fev'!N13,0)</f>
        <v>1000</v>
      </c>
      <c r="R14" s="53">
        <f t="shared" si="1"/>
        <v>1000</v>
      </c>
      <c r="S14" s="53">
        <f>'[1]Access-Fev'!O13</f>
        <v>0</v>
      </c>
      <c r="T14" s="54">
        <f t="shared" si="2"/>
        <v>0</v>
      </c>
      <c r="U14" s="53">
        <f>'[1]Access-Fev'!P13</f>
        <v>0</v>
      </c>
      <c r="V14" s="54">
        <f t="shared" si="3"/>
        <v>0</v>
      </c>
      <c r="W14" s="53">
        <f>'[1]Access-Fev'!Q13</f>
        <v>0</v>
      </c>
      <c r="X14" s="54">
        <f t="shared" si="4"/>
        <v>0</v>
      </c>
    </row>
    <row r="15" spans="1:24" ht="28.5" customHeight="1">
      <c r="A15" s="47" t="str">
        <f>'[1]Access-Fev'!A14</f>
        <v>26283</v>
      </c>
      <c r="B15" s="48" t="str">
        <f>'[1]Access-Fev'!B14</f>
        <v>FUNDACAO UNIVERSIDADE FED.DE MATO GROS.DO SUL</v>
      </c>
      <c r="C15" s="49" t="str">
        <f>CONCATENATE('[1]Access-Fev'!C14,".",'[1]Access-Fev'!D14)</f>
        <v>28.846</v>
      </c>
      <c r="D15" s="49" t="str">
        <f>CONCATENATE('[1]Access-Fev'!E14,".",'[1]Access-Fev'!G14)</f>
        <v>0901.0005</v>
      </c>
      <c r="E15" s="48" t="str">
        <f>'[1]Access-Fev'!F14</f>
        <v>OPERACOES ESPECIAIS: CUMPRIMENTO DE SENTENCAS JUDICIAIS</v>
      </c>
      <c r="F15" s="48" t="str">
        <f>'[1]Access-Fev'!H14</f>
        <v>SENTENCAS JUDICIAIS TRANSITADAS EM JULGADO (PRECATORIOS)</v>
      </c>
      <c r="G15" s="49" t="str">
        <f>'[1]Access-Fev'!I14</f>
        <v>1</v>
      </c>
      <c r="H15" s="49" t="str">
        <f>'[1]Access-Fev'!J14</f>
        <v>8100</v>
      </c>
      <c r="I15" s="48" t="str">
        <f>'[1]Access-Fev'!K14</f>
        <v>RECURSOS ORDINARIOS</v>
      </c>
      <c r="J15" s="49" t="str">
        <f>'[1]Access-Fev'!L14</f>
        <v>1</v>
      </c>
      <c r="K15" s="51"/>
      <c r="L15" s="51"/>
      <c r="M15" s="51"/>
      <c r="N15" s="51">
        <f t="shared" si="0"/>
        <v>0</v>
      </c>
      <c r="O15" s="51"/>
      <c r="P15" s="53">
        <f>IF('[1]Access-Fev'!N14=0,'[1]Access-Fev'!M14,0)</f>
        <v>0</v>
      </c>
      <c r="Q15" s="53">
        <f>IF('[1]Access-Fev'!N14&gt;0,'[1]Access-Fev'!N14,0)</f>
        <v>1000</v>
      </c>
      <c r="R15" s="53">
        <f t="shared" si="1"/>
        <v>1000</v>
      </c>
      <c r="S15" s="53">
        <f>'[1]Access-Fev'!O14</f>
        <v>0</v>
      </c>
      <c r="T15" s="54">
        <f t="shared" si="2"/>
        <v>0</v>
      </c>
      <c r="U15" s="53">
        <f>'[1]Access-Fev'!P14</f>
        <v>0</v>
      </c>
      <c r="V15" s="54">
        <f t="shared" si="3"/>
        <v>0</v>
      </c>
      <c r="W15" s="53">
        <f>'[1]Access-Fev'!Q14</f>
        <v>0</v>
      </c>
      <c r="X15" s="54">
        <f t="shared" si="4"/>
        <v>0</v>
      </c>
    </row>
    <row r="16" spans="1:24" ht="28.5" customHeight="1">
      <c r="A16" s="47" t="str">
        <f>'[1]Access-Fev'!A15</f>
        <v>26350</v>
      </c>
      <c r="B16" s="48" t="str">
        <f>'[1]Access-Fev'!B15</f>
        <v>FUNDACAO UNIVERSIDADE FED. DA GRANDE DOURADOS</v>
      </c>
      <c r="C16" s="49" t="str">
        <f>CONCATENATE('[1]Access-Fev'!C15,".",'[1]Access-Fev'!D15)</f>
        <v>28.846</v>
      </c>
      <c r="D16" s="49" t="str">
        <f>CONCATENATE('[1]Access-Fev'!E15,".",'[1]Access-Fev'!G15)</f>
        <v>0901.0005</v>
      </c>
      <c r="E16" s="48" t="str">
        <f>'[1]Access-Fev'!F15</f>
        <v>OPERACOES ESPECIAIS: CUMPRIMENTO DE SENTENCAS JUDICIAIS</v>
      </c>
      <c r="F16" s="48" t="str">
        <f>'[1]Access-Fev'!H15</f>
        <v>SENTENCAS JUDICIAIS TRANSITADAS EM JULGADO (PRECATORIOS)</v>
      </c>
      <c r="G16" s="49" t="str">
        <f>'[1]Access-Fev'!I15</f>
        <v>1</v>
      </c>
      <c r="H16" s="49" t="str">
        <f>'[1]Access-Fev'!J15</f>
        <v>8100</v>
      </c>
      <c r="I16" s="48" t="str">
        <f>'[1]Access-Fev'!K15</f>
        <v>RECURSOS ORDINARIOS</v>
      </c>
      <c r="J16" s="49" t="str">
        <f>'[1]Access-Fev'!L15</f>
        <v>3</v>
      </c>
      <c r="K16" s="53"/>
      <c r="L16" s="53"/>
      <c r="M16" s="53"/>
      <c r="N16" s="51">
        <f t="shared" si="0"/>
        <v>0</v>
      </c>
      <c r="O16" s="53"/>
      <c r="P16" s="53">
        <f>IF('[1]Access-Fev'!N15=0,'[1]Access-Fev'!M15,0)</f>
        <v>0</v>
      </c>
      <c r="Q16" s="53">
        <f>IF('[1]Access-Fev'!N15&gt;0,'[1]Access-Fev'!N15,0)</f>
        <v>1000</v>
      </c>
      <c r="R16" s="53">
        <f t="shared" si="1"/>
        <v>1000</v>
      </c>
      <c r="S16" s="53">
        <f>'[1]Access-Fev'!O15</f>
        <v>0</v>
      </c>
      <c r="T16" s="54">
        <f t="shared" si="2"/>
        <v>0</v>
      </c>
      <c r="U16" s="53">
        <f>'[1]Access-Fev'!P15</f>
        <v>0</v>
      </c>
      <c r="V16" s="54">
        <f t="shared" si="3"/>
        <v>0</v>
      </c>
      <c r="W16" s="53">
        <f>'[1]Access-Fev'!Q15</f>
        <v>0</v>
      </c>
      <c r="X16" s="54">
        <f t="shared" si="4"/>
        <v>0</v>
      </c>
    </row>
    <row r="17" spans="1:24" ht="28.5" customHeight="1">
      <c r="A17" s="47" t="str">
        <f>'[1]Access-Fev'!A16</f>
        <v>26352</v>
      </c>
      <c r="B17" s="48" t="str">
        <f>'[1]Access-Fev'!B16</f>
        <v>FUNDACAO UNIVERSIDADE FEDERAL DO ABC</v>
      </c>
      <c r="C17" s="49" t="str">
        <f>CONCATENATE('[1]Access-Fev'!C16,".",'[1]Access-Fev'!D16)</f>
        <v>28.846</v>
      </c>
      <c r="D17" s="49" t="str">
        <f>CONCATENATE('[1]Access-Fev'!E16,".",'[1]Access-Fev'!G16)</f>
        <v>0901.0005</v>
      </c>
      <c r="E17" s="48" t="str">
        <f>'[1]Access-Fev'!F16</f>
        <v>OPERACOES ESPECIAIS: CUMPRIMENTO DE SENTENCAS JUDICIAIS</v>
      </c>
      <c r="F17" s="48" t="str">
        <f>'[1]Access-Fev'!H16</f>
        <v>SENTENCAS JUDICIAIS TRANSITADAS EM JULGADO (PRECATORIOS)</v>
      </c>
      <c r="G17" s="49" t="str">
        <f>'[1]Access-Fev'!I16</f>
        <v>1</v>
      </c>
      <c r="H17" s="49" t="str">
        <f>'[1]Access-Fev'!J16</f>
        <v>8100</v>
      </c>
      <c r="I17" s="48" t="str">
        <f>'[1]Access-Fev'!K16</f>
        <v>RECURSOS ORDINARIOS</v>
      </c>
      <c r="J17" s="49" t="str">
        <f>'[1]Access-Fev'!L16</f>
        <v>1</v>
      </c>
      <c r="K17" s="53"/>
      <c r="L17" s="53"/>
      <c r="M17" s="53"/>
      <c r="N17" s="51">
        <f t="shared" si="0"/>
        <v>0</v>
      </c>
      <c r="O17" s="53"/>
      <c r="P17" s="53">
        <f>IF('[1]Access-Fev'!N16=0,'[1]Access-Fev'!M16,0)</f>
        <v>0</v>
      </c>
      <c r="Q17" s="53">
        <f>IF('[1]Access-Fev'!N16&gt;0,'[1]Access-Fev'!N16,0)</f>
        <v>1000</v>
      </c>
      <c r="R17" s="53">
        <f t="shared" si="1"/>
        <v>1000</v>
      </c>
      <c r="S17" s="53">
        <f>'[1]Access-Fev'!O16</f>
        <v>0</v>
      </c>
      <c r="T17" s="54">
        <f t="shared" si="2"/>
        <v>0</v>
      </c>
      <c r="U17" s="53">
        <f>'[1]Access-Fev'!P16</f>
        <v>0</v>
      </c>
      <c r="V17" s="54">
        <f t="shared" si="3"/>
        <v>0</v>
      </c>
      <c r="W17" s="53">
        <f>'[1]Access-Fev'!Q16</f>
        <v>0</v>
      </c>
      <c r="X17" s="54">
        <f t="shared" si="4"/>
        <v>0</v>
      </c>
    </row>
    <row r="18" spans="1:24" ht="28.5" customHeight="1">
      <c r="A18" s="47" t="str">
        <f>'[1]Access-Fev'!A17</f>
        <v>26439</v>
      </c>
      <c r="B18" s="48" t="str">
        <f>'[1]Access-Fev'!B17</f>
        <v>INST.FED.DE EDUC.,CIENC.E TEC.DE SAO PAULO</v>
      </c>
      <c r="C18" s="49" t="str">
        <f>CONCATENATE('[1]Access-Fev'!C17,".",'[1]Access-Fev'!D17)</f>
        <v>28.846</v>
      </c>
      <c r="D18" s="49" t="str">
        <f>CONCATENATE('[1]Access-Fev'!E17,".",'[1]Access-Fev'!G17)</f>
        <v>0901.0005</v>
      </c>
      <c r="E18" s="48" t="str">
        <f>'[1]Access-Fev'!F17</f>
        <v>OPERACOES ESPECIAIS: CUMPRIMENTO DE SENTENCAS JUDICIAIS</v>
      </c>
      <c r="F18" s="48" t="str">
        <f>'[1]Access-Fev'!H17</f>
        <v>SENTENCAS JUDICIAIS TRANSITADAS EM JULGADO (PRECATORIOS)</v>
      </c>
      <c r="G18" s="49" t="str">
        <f>'[1]Access-Fev'!I17</f>
        <v>1</v>
      </c>
      <c r="H18" s="49" t="str">
        <f>'[1]Access-Fev'!J17</f>
        <v>8100</v>
      </c>
      <c r="I18" s="48" t="str">
        <f>'[1]Access-Fev'!K17</f>
        <v>RECURSOS ORDINARIOS</v>
      </c>
      <c r="J18" s="49" t="str">
        <f>'[1]Access-Fev'!L17</f>
        <v>1</v>
      </c>
      <c r="K18" s="51"/>
      <c r="L18" s="51"/>
      <c r="M18" s="51"/>
      <c r="N18" s="51">
        <f t="shared" si="0"/>
        <v>0</v>
      </c>
      <c r="O18" s="51"/>
      <c r="P18" s="53">
        <f>IF('[1]Access-Fev'!N17=0,'[1]Access-Fev'!M17,0)</f>
        <v>0</v>
      </c>
      <c r="Q18" s="53">
        <f>IF('[1]Access-Fev'!N17&gt;0,'[1]Access-Fev'!N17,0)</f>
        <v>1000</v>
      </c>
      <c r="R18" s="53">
        <f t="shared" si="1"/>
        <v>1000</v>
      </c>
      <c r="S18" s="53">
        <f>'[1]Access-Fev'!O17</f>
        <v>0</v>
      </c>
      <c r="T18" s="54">
        <f t="shared" si="2"/>
        <v>0</v>
      </c>
      <c r="U18" s="53">
        <f>'[1]Access-Fev'!P17</f>
        <v>0</v>
      </c>
      <c r="V18" s="54">
        <f t="shared" si="3"/>
        <v>0</v>
      </c>
      <c r="W18" s="53">
        <f>'[1]Access-Fev'!Q17</f>
        <v>0</v>
      </c>
      <c r="X18" s="54">
        <f t="shared" si="4"/>
        <v>0</v>
      </c>
    </row>
    <row r="19" spans="1:24" ht="28.5" customHeight="1">
      <c r="A19" s="47" t="str">
        <f>'[1]Access-Fev'!A18</f>
        <v>39254</v>
      </c>
      <c r="B19" s="48" t="str">
        <f>'[1]Access-Fev'!B18</f>
        <v>AGENCIA NACIONAL DE AVIACAO CIVIL - ANAC</v>
      </c>
      <c r="C19" s="49" t="str">
        <f>CONCATENATE('[1]Access-Fev'!C18,".",'[1]Access-Fev'!D18)</f>
        <v>28.846</v>
      </c>
      <c r="D19" s="49" t="str">
        <f>CONCATENATE('[1]Access-Fev'!E18,".",'[1]Access-Fev'!G18)</f>
        <v>0901.0005</v>
      </c>
      <c r="E19" s="48" t="str">
        <f>'[1]Access-Fev'!F18</f>
        <v>OPERACOES ESPECIAIS: CUMPRIMENTO DE SENTENCAS JUDICIAIS</v>
      </c>
      <c r="F19" s="48" t="str">
        <f>'[1]Access-Fev'!H18</f>
        <v>SENTENCAS JUDICIAIS TRANSITADAS EM JULGADO (PRECATORIOS)</v>
      </c>
      <c r="G19" s="49" t="str">
        <f>'[1]Access-Fev'!I18</f>
        <v>1</v>
      </c>
      <c r="H19" s="49" t="str">
        <f>'[1]Access-Fev'!J18</f>
        <v>0100</v>
      </c>
      <c r="I19" s="48" t="str">
        <f>'[1]Access-Fev'!K18</f>
        <v>RECURSOS ORDINARIOS</v>
      </c>
      <c r="J19" s="49" t="str">
        <f>'[1]Access-Fev'!L18</f>
        <v>1</v>
      </c>
      <c r="K19" s="51"/>
      <c r="L19" s="51"/>
      <c r="M19" s="51"/>
      <c r="N19" s="51">
        <f t="shared" si="0"/>
        <v>0</v>
      </c>
      <c r="O19" s="51"/>
      <c r="P19" s="53">
        <f>IF('[1]Access-Fev'!N18=0,'[1]Access-Fev'!M18,0)</f>
        <v>0</v>
      </c>
      <c r="Q19" s="53">
        <f>IF('[1]Access-Fev'!N18&gt;0,'[1]Access-Fev'!N18,0)</f>
        <v>1000</v>
      </c>
      <c r="R19" s="53">
        <f t="shared" si="1"/>
        <v>1000</v>
      </c>
      <c r="S19" s="53">
        <f>'[1]Access-Fev'!O18</f>
        <v>0</v>
      </c>
      <c r="T19" s="54">
        <f t="shared" si="2"/>
        <v>0</v>
      </c>
      <c r="U19" s="53">
        <f>'[1]Access-Fev'!P18</f>
        <v>0</v>
      </c>
      <c r="V19" s="54">
        <f t="shared" si="3"/>
        <v>0</v>
      </c>
      <c r="W19" s="53">
        <f>'[1]Access-Fev'!Q18</f>
        <v>0</v>
      </c>
      <c r="X19" s="54">
        <f t="shared" si="4"/>
        <v>0</v>
      </c>
    </row>
    <row r="20" spans="1:24" ht="28.5" customHeight="1">
      <c r="A20" s="47" t="str">
        <f>'[1]Access-Fev'!A19</f>
        <v>55901</v>
      </c>
      <c r="B20" s="48" t="str">
        <f>'[1]Access-Fev'!B19</f>
        <v>FUNDO NACIONAL DE ASSISTENCIA SOCIAL</v>
      </c>
      <c r="C20" s="49" t="str">
        <f>CONCATENATE('[1]Access-Fev'!C19,".",'[1]Access-Fev'!D19)</f>
        <v>28.846</v>
      </c>
      <c r="D20" s="49" t="str">
        <f>CONCATENATE('[1]Access-Fev'!E19,".",'[1]Access-Fev'!G19)</f>
        <v>0901.0005</v>
      </c>
      <c r="E20" s="48" t="str">
        <f>'[1]Access-Fev'!F19</f>
        <v>OPERACOES ESPECIAIS: CUMPRIMENTO DE SENTENCAS JUDICIAIS</v>
      </c>
      <c r="F20" s="48" t="str">
        <f>'[1]Access-Fev'!H19</f>
        <v>SENTENCAS JUDICIAIS TRANSITADAS EM JULGADO (PRECATORIOS)</v>
      </c>
      <c r="G20" s="49" t="str">
        <f>'[1]Access-Fev'!I19</f>
        <v>2</v>
      </c>
      <c r="H20" s="49" t="str">
        <f>'[1]Access-Fev'!J19</f>
        <v>0151</v>
      </c>
      <c r="I20" s="48" t="str">
        <f>'[1]Access-Fev'!K19</f>
        <v>RECURSOS LIVRES DA SEGURIDADE SOCIAL</v>
      </c>
      <c r="J20" s="49" t="str">
        <f>'[1]Access-Fev'!L19</f>
        <v>3</v>
      </c>
      <c r="K20" s="51"/>
      <c r="L20" s="51"/>
      <c r="M20" s="51"/>
      <c r="N20" s="51">
        <f t="shared" si="0"/>
        <v>0</v>
      </c>
      <c r="O20" s="51"/>
      <c r="P20" s="53">
        <f>IF('[1]Access-Fev'!N19=0,'[1]Access-Fev'!M19,0)</f>
        <v>0</v>
      </c>
      <c r="Q20" s="53">
        <f>IF('[1]Access-Fev'!N19&gt;0,'[1]Access-Fev'!N19,0)</f>
        <v>63173235</v>
      </c>
      <c r="R20" s="53">
        <f t="shared" si="1"/>
        <v>63173235</v>
      </c>
      <c r="S20" s="53">
        <f>'[1]Access-Fev'!O19</f>
        <v>0</v>
      </c>
      <c r="T20" s="54">
        <f t="shared" si="2"/>
        <v>0</v>
      </c>
      <c r="U20" s="53">
        <f>'[1]Access-Fev'!P19</f>
        <v>0</v>
      </c>
      <c r="V20" s="54">
        <f t="shared" si="3"/>
        <v>0</v>
      </c>
      <c r="W20" s="53">
        <f>'[1]Access-Fev'!Q19</f>
        <v>0</v>
      </c>
      <c r="X20" s="54">
        <f t="shared" si="4"/>
        <v>0</v>
      </c>
    </row>
    <row r="21" spans="1:24" ht="28.5" customHeight="1">
      <c r="A21" s="47" t="str">
        <f>'[1]Access-Fev'!A20</f>
        <v>55901</v>
      </c>
      <c r="B21" s="48" t="str">
        <f>'[1]Access-Fev'!B20</f>
        <v>FUNDO NACIONAL DE ASSISTENCIA SOCIAL</v>
      </c>
      <c r="C21" s="49" t="str">
        <f>CONCATENATE('[1]Access-Fev'!C20,".",'[1]Access-Fev'!D20)</f>
        <v>28.846</v>
      </c>
      <c r="D21" s="49" t="str">
        <f>CONCATENATE('[1]Access-Fev'!E20,".",'[1]Access-Fev'!G20)</f>
        <v>0901.0625</v>
      </c>
      <c r="E21" s="48" t="str">
        <f>'[1]Access-Fev'!F20</f>
        <v>OPERACOES ESPECIAIS: CUMPRIMENTO DE SENTENCAS JUDICIAIS</v>
      </c>
      <c r="F21" s="48" t="str">
        <f>'[1]Access-Fev'!H20</f>
        <v>SENTENCAS JUDICIAIS TRANSITADAS EM JULGADO DE PEQUENO VALOR</v>
      </c>
      <c r="G21" s="49" t="str">
        <f>'[1]Access-Fev'!I20</f>
        <v>2</v>
      </c>
      <c r="H21" s="49" t="str">
        <f>'[1]Access-Fev'!J20</f>
        <v>0151</v>
      </c>
      <c r="I21" s="48" t="str">
        <f>'[1]Access-Fev'!K20</f>
        <v>RECURSOS LIVRES DA SEGURIDADE SOCIAL</v>
      </c>
      <c r="J21" s="49" t="str">
        <f>'[1]Access-Fev'!L20</f>
        <v>3</v>
      </c>
      <c r="K21" s="51"/>
      <c r="L21" s="51"/>
      <c r="M21" s="51"/>
      <c r="N21" s="51">
        <f t="shared" si="0"/>
        <v>0</v>
      </c>
      <c r="O21" s="51"/>
      <c r="P21" s="53">
        <f>IF('[1]Access-Fev'!N20=0,'[1]Access-Fev'!M20,0)</f>
        <v>18782691</v>
      </c>
      <c r="Q21" s="53">
        <f>IF('[1]Access-Fev'!N20&gt;0,'[1]Access-Fev'!N20,0)</f>
        <v>0</v>
      </c>
      <c r="R21" s="53">
        <f t="shared" si="1"/>
        <v>18782691</v>
      </c>
      <c r="S21" s="53">
        <f>'[1]Access-Fev'!O20</f>
        <v>18782690.609999999</v>
      </c>
      <c r="T21" s="54">
        <f t="shared" si="2"/>
        <v>0.9999999792362021</v>
      </c>
      <c r="U21" s="53">
        <f>'[1]Access-Fev'!P20</f>
        <v>18782690.609999999</v>
      </c>
      <c r="V21" s="54">
        <f t="shared" si="3"/>
        <v>0.9999999792362021</v>
      </c>
      <c r="W21" s="53">
        <f>'[1]Access-Fev'!Q20</f>
        <v>18782690.609999999</v>
      </c>
      <c r="X21" s="54">
        <f t="shared" si="4"/>
        <v>0.9999999792362021</v>
      </c>
    </row>
    <row r="22" spans="1:24" ht="28.5" customHeight="1">
      <c r="A22" s="47" t="str">
        <f>'[1]Access-Fev'!A21</f>
        <v>71103</v>
      </c>
      <c r="B22" s="48" t="str">
        <f>'[1]Access-Fev'!B21</f>
        <v>ENCARGOS FINANC.DA UNIAO-SENTENCAS JUDICIAIS</v>
      </c>
      <c r="C22" s="49" t="str">
        <f>CONCATENATE('[1]Access-Fev'!C21,".",'[1]Access-Fev'!D21)</f>
        <v>28.846</v>
      </c>
      <c r="D22" s="49" t="str">
        <f>CONCATENATE('[1]Access-Fev'!E21,".",'[1]Access-Fev'!G21)</f>
        <v>0901.0005</v>
      </c>
      <c r="E22" s="48" t="str">
        <f>'[1]Access-Fev'!F21</f>
        <v>OPERACOES ESPECIAIS: CUMPRIMENTO DE SENTENCAS JUDICIAIS</v>
      </c>
      <c r="F22" s="48" t="str">
        <f>'[1]Access-Fev'!H21</f>
        <v>SENTENCAS JUDICIAIS TRANSITADAS EM JULGADO (PRECATORIOS)</v>
      </c>
      <c r="G22" s="49" t="str">
        <f>'[1]Access-Fev'!I21</f>
        <v>1</v>
      </c>
      <c r="H22" s="49" t="str">
        <f>'[1]Access-Fev'!J21</f>
        <v>0100</v>
      </c>
      <c r="I22" s="48" t="str">
        <f>'[1]Access-Fev'!K21</f>
        <v>RECURSOS ORDINARIOS</v>
      </c>
      <c r="J22" s="49" t="str">
        <f>'[1]Access-Fev'!L21</f>
        <v>5</v>
      </c>
      <c r="K22" s="51"/>
      <c r="L22" s="51"/>
      <c r="M22" s="51"/>
      <c r="N22" s="51">
        <f t="shared" si="0"/>
        <v>0</v>
      </c>
      <c r="O22" s="51"/>
      <c r="P22" s="53">
        <f>IF('[1]Access-Fev'!N21=0,'[1]Access-Fev'!M21,0)</f>
        <v>0</v>
      </c>
      <c r="Q22" s="53">
        <f>IF('[1]Access-Fev'!N21&gt;0,'[1]Access-Fev'!N21,0)</f>
        <v>66711954</v>
      </c>
      <c r="R22" s="53">
        <f t="shared" si="1"/>
        <v>66711954</v>
      </c>
      <c r="S22" s="53">
        <f>'[1]Access-Fev'!O21</f>
        <v>0</v>
      </c>
      <c r="T22" s="54">
        <f t="shared" si="2"/>
        <v>0</v>
      </c>
      <c r="U22" s="53">
        <f>'[1]Access-Fev'!P21</f>
        <v>0</v>
      </c>
      <c r="V22" s="54">
        <f t="shared" si="3"/>
        <v>0</v>
      </c>
      <c r="W22" s="53">
        <f>'[1]Access-Fev'!Q21</f>
        <v>0</v>
      </c>
      <c r="X22" s="54">
        <f t="shared" si="4"/>
        <v>0</v>
      </c>
    </row>
    <row r="23" spans="1:24" ht="28.5" customHeight="1">
      <c r="A23" s="47" t="str">
        <f>'[1]Access-Fev'!A22</f>
        <v>71103</v>
      </c>
      <c r="B23" s="48" t="str">
        <f>'[1]Access-Fev'!B22</f>
        <v>ENCARGOS FINANC.DA UNIAO-SENTENCAS JUDICIAIS</v>
      </c>
      <c r="C23" s="49" t="str">
        <f>CONCATENATE('[1]Access-Fev'!C22,".",'[1]Access-Fev'!D22)</f>
        <v>28.846</v>
      </c>
      <c r="D23" s="49" t="str">
        <f>CONCATENATE('[1]Access-Fev'!E22,".",'[1]Access-Fev'!G22)</f>
        <v>0901.00G5</v>
      </c>
      <c r="E23" s="48" t="str">
        <f>'[1]Access-Fev'!F22</f>
        <v>OPERACOES ESPECIAIS: CUMPRIMENTO DE SENTENCAS JUDICIAIS</v>
      </c>
      <c r="F23" s="48" t="str">
        <f>'[1]Access-Fev'!H22</f>
        <v>CONTRIBUICAO DA UNIAO, DE SUAS AUTARQUIAS E FUNDACOES PARA O</v>
      </c>
      <c r="G23" s="49" t="str">
        <f>'[1]Access-Fev'!I22</f>
        <v>1</v>
      </c>
      <c r="H23" s="49" t="str">
        <f>'[1]Access-Fev'!J22</f>
        <v>0100</v>
      </c>
      <c r="I23" s="48" t="str">
        <f>'[1]Access-Fev'!K22</f>
        <v>RECURSOS ORDINARIOS</v>
      </c>
      <c r="J23" s="49" t="str">
        <f>'[1]Access-Fev'!L22</f>
        <v>1</v>
      </c>
      <c r="K23" s="53"/>
      <c r="L23" s="53"/>
      <c r="M23" s="53"/>
      <c r="N23" s="51">
        <f t="shared" si="0"/>
        <v>0</v>
      </c>
      <c r="O23" s="53"/>
      <c r="P23" s="53">
        <f>IF('[1]Access-Fev'!N22=0,'[1]Access-Fev'!M22,0)</f>
        <v>721629</v>
      </c>
      <c r="Q23" s="53">
        <f>IF('[1]Access-Fev'!N22&gt;0,'[1]Access-Fev'!N22,0)</f>
        <v>0</v>
      </c>
      <c r="R23" s="53">
        <f t="shared" si="1"/>
        <v>721629</v>
      </c>
      <c r="S23" s="53">
        <f>'[1]Access-Fev'!O22</f>
        <v>721628.08</v>
      </c>
      <c r="T23" s="54">
        <f t="shared" si="2"/>
        <v>0.99999872510666832</v>
      </c>
      <c r="U23" s="53">
        <f>'[1]Access-Fev'!P22</f>
        <v>721628.08</v>
      </c>
      <c r="V23" s="54">
        <f t="shared" si="3"/>
        <v>0.99999872510666832</v>
      </c>
      <c r="W23" s="53">
        <f>'[1]Access-Fev'!Q22</f>
        <v>721628.08</v>
      </c>
      <c r="X23" s="54">
        <f t="shared" si="4"/>
        <v>0.99999872510666832</v>
      </c>
    </row>
    <row r="24" spans="1:24" ht="28.5" customHeight="1">
      <c r="A24" s="47" t="str">
        <f>'[1]Access-Fev'!A23</f>
        <v>71103</v>
      </c>
      <c r="B24" s="48" t="str">
        <f>'[1]Access-Fev'!B23</f>
        <v>ENCARGOS FINANC.DA UNIAO-SENTENCAS JUDICIAIS</v>
      </c>
      <c r="C24" s="49" t="str">
        <f>CONCATENATE('[1]Access-Fev'!C23,".",'[1]Access-Fev'!D23)</f>
        <v>28.846</v>
      </c>
      <c r="D24" s="49" t="str">
        <f>CONCATENATE('[1]Access-Fev'!E23,".",'[1]Access-Fev'!G23)</f>
        <v>0901.0625</v>
      </c>
      <c r="E24" s="48" t="str">
        <f>'[1]Access-Fev'!F23</f>
        <v>OPERACOES ESPECIAIS: CUMPRIMENTO DE SENTENCAS JUDICIAIS</v>
      </c>
      <c r="F24" s="48" t="str">
        <f>'[1]Access-Fev'!H23</f>
        <v>SENTENCAS JUDICIAIS TRANSITADAS EM JULGADO DE PEQUENO VALOR</v>
      </c>
      <c r="G24" s="49" t="str">
        <f>'[1]Access-Fev'!I23</f>
        <v>1</v>
      </c>
      <c r="H24" s="49" t="str">
        <f>'[1]Access-Fev'!J23</f>
        <v>0100</v>
      </c>
      <c r="I24" s="48" t="str">
        <f>'[1]Access-Fev'!K23</f>
        <v>RECURSOS ORDINARIOS</v>
      </c>
      <c r="J24" s="49" t="str">
        <f>'[1]Access-Fev'!L23</f>
        <v>3</v>
      </c>
      <c r="K24" s="53"/>
      <c r="L24" s="53"/>
      <c r="M24" s="53"/>
      <c r="N24" s="51">
        <f t="shared" si="0"/>
        <v>0</v>
      </c>
      <c r="O24" s="53"/>
      <c r="P24" s="53">
        <f>IF('[1]Access-Fev'!N23=0,'[1]Access-Fev'!M23,0)</f>
        <v>39097143</v>
      </c>
      <c r="Q24" s="53">
        <f>IF('[1]Access-Fev'!N23&gt;0,'[1]Access-Fev'!N23,0)</f>
        <v>0</v>
      </c>
      <c r="R24" s="53">
        <f t="shared" si="1"/>
        <v>39097143</v>
      </c>
      <c r="S24" s="53">
        <f>'[1]Access-Fev'!O23</f>
        <v>39065513.780000001</v>
      </c>
      <c r="T24" s="54">
        <f t="shared" si="2"/>
        <v>0.99919100943002415</v>
      </c>
      <c r="U24" s="53">
        <f>'[1]Access-Fev'!P23</f>
        <v>39065513.780000001</v>
      </c>
      <c r="V24" s="54">
        <f t="shared" si="3"/>
        <v>0.99919100943002415</v>
      </c>
      <c r="W24" s="53">
        <f>'[1]Access-Fev'!Q23</f>
        <v>39065513.780000001</v>
      </c>
      <c r="X24" s="54">
        <f t="shared" si="4"/>
        <v>0.99919100943002415</v>
      </c>
    </row>
    <row r="25" spans="1:24" ht="28.5" customHeight="1" thickBot="1">
      <c r="A25" s="47" t="str">
        <f>'[1]Access-Fev'!A24</f>
        <v>71103</v>
      </c>
      <c r="B25" s="48" t="str">
        <f>'[1]Access-Fev'!B24</f>
        <v>ENCARGOS FINANC.DA UNIAO-SENTENCAS JUDICIAIS</v>
      </c>
      <c r="C25" s="49" t="str">
        <f>CONCATENATE('[1]Access-Fev'!C24,".",'[1]Access-Fev'!D24)</f>
        <v>28.846</v>
      </c>
      <c r="D25" s="49" t="str">
        <f>CONCATENATE('[1]Access-Fev'!E24,".",'[1]Access-Fev'!G24)</f>
        <v>0901.0625</v>
      </c>
      <c r="E25" s="48" t="str">
        <f>'[1]Access-Fev'!F24</f>
        <v>OPERACOES ESPECIAIS: CUMPRIMENTO DE SENTENCAS JUDICIAIS</v>
      </c>
      <c r="F25" s="48" t="str">
        <f>'[1]Access-Fev'!H24</f>
        <v>SENTENCAS JUDICIAIS TRANSITADAS EM JULGADO DE PEQUENO VALOR</v>
      </c>
      <c r="G25" s="49" t="str">
        <f>'[1]Access-Fev'!I24</f>
        <v>1</v>
      </c>
      <c r="H25" s="49" t="str">
        <f>'[1]Access-Fev'!J24</f>
        <v>0100</v>
      </c>
      <c r="I25" s="48" t="str">
        <f>'[1]Access-Fev'!K24</f>
        <v>RECURSOS ORDINARIOS</v>
      </c>
      <c r="J25" s="49" t="str">
        <f>'[1]Access-Fev'!L24</f>
        <v>1</v>
      </c>
      <c r="K25" s="51"/>
      <c r="L25" s="51"/>
      <c r="M25" s="51"/>
      <c r="N25" s="51">
        <f t="shared" si="0"/>
        <v>0</v>
      </c>
      <c r="O25" s="51"/>
      <c r="P25" s="53">
        <f>IF('[1]Access-Fev'!N24=0,'[1]Access-Fev'!M24,0)</f>
        <v>4048875</v>
      </c>
      <c r="Q25" s="53">
        <f>IF('[1]Access-Fev'!N24&gt;0,'[1]Access-Fev'!N24,0)</f>
        <v>0</v>
      </c>
      <c r="R25" s="53">
        <f t="shared" si="1"/>
        <v>4048875</v>
      </c>
      <c r="S25" s="53">
        <f>'[1]Access-Fev'!O24</f>
        <v>4048874.68</v>
      </c>
      <c r="T25" s="54">
        <f t="shared" si="2"/>
        <v>0.99999992096570034</v>
      </c>
      <c r="U25" s="53">
        <f>'[1]Access-Fev'!P24</f>
        <v>4048874.68</v>
      </c>
      <c r="V25" s="54">
        <f t="shared" si="3"/>
        <v>0.99999992096570034</v>
      </c>
      <c r="W25" s="53">
        <f>'[1]Access-Fev'!Q24</f>
        <v>4048874.68</v>
      </c>
      <c r="X25" s="54">
        <f t="shared" si="4"/>
        <v>0.99999992096570034</v>
      </c>
    </row>
    <row r="26" spans="1:24" ht="28.5" customHeight="1" thickBot="1">
      <c r="A26" s="14" t="s">
        <v>48</v>
      </c>
      <c r="B26" s="55"/>
      <c r="C26" s="55"/>
      <c r="D26" s="55"/>
      <c r="E26" s="55"/>
      <c r="F26" s="55"/>
      <c r="G26" s="55"/>
      <c r="H26" s="55"/>
      <c r="I26" s="55"/>
      <c r="J26" s="15"/>
      <c r="K26" s="56">
        <f>SUM(K10:K25)</f>
        <v>0</v>
      </c>
      <c r="L26" s="56">
        <f>SUM(L10:L25)</f>
        <v>0</v>
      </c>
      <c r="M26" s="56">
        <f>SUM(M10:M25)</f>
        <v>0</v>
      </c>
      <c r="N26" s="56">
        <f>SUM(N10:N25)</f>
        <v>0</v>
      </c>
      <c r="O26" s="56">
        <f>SUM(O10:O25)</f>
        <v>0</v>
      </c>
      <c r="P26" s="57">
        <f>SUM(P10:P25)</f>
        <v>265732562</v>
      </c>
      <c r="Q26" s="57">
        <f>SUM(Q10:Q25)</f>
        <v>340471054</v>
      </c>
      <c r="R26" s="57">
        <f>SUM(R10:R25)</f>
        <v>606203616</v>
      </c>
      <c r="S26" s="57">
        <f>SUM(S10:S25)</f>
        <v>265604630.85000002</v>
      </c>
      <c r="T26" s="58">
        <f>IF(R26&gt;0,S26/R26,0)</f>
        <v>0.43814425358030201</v>
      </c>
      <c r="U26" s="57">
        <f>SUM(U10:U25)</f>
        <v>265604630.85000002</v>
      </c>
      <c r="V26" s="58">
        <f>IF(R26&gt;0,U26/R26,0)</f>
        <v>0.43814425358030201</v>
      </c>
      <c r="W26" s="57">
        <f>SUM(W10:W25)</f>
        <v>265604630.85000002</v>
      </c>
      <c r="X26" s="58">
        <f>IF(R26&gt;0,W26/R26,0)</f>
        <v>0.43814425358030201</v>
      </c>
    </row>
    <row r="27" spans="1:24" ht="28.5" customHeight="1">
      <c r="A27" s="59" t="s">
        <v>49</v>
      </c>
      <c r="B27" s="2"/>
      <c r="C27" s="2"/>
      <c r="D27" s="2"/>
      <c r="E27" s="2"/>
      <c r="F27" s="2"/>
      <c r="G27" s="2"/>
      <c r="H27" s="3"/>
      <c r="I27" s="3"/>
      <c r="J27" s="3"/>
      <c r="K27" s="2"/>
      <c r="L27" s="2"/>
      <c r="M27" s="2"/>
      <c r="N27" s="2"/>
      <c r="O27" s="2"/>
      <c r="P27" s="60"/>
      <c r="Q27" s="2"/>
      <c r="R27" s="2"/>
      <c r="S27" s="2"/>
      <c r="T27" s="2"/>
      <c r="U27" s="4"/>
      <c r="V27" s="2"/>
      <c r="W27" s="4"/>
      <c r="X27" s="2"/>
    </row>
    <row r="28" spans="1:24" ht="28.5" customHeight="1">
      <c r="A28" s="59" t="s">
        <v>50</v>
      </c>
      <c r="B28" s="61"/>
      <c r="C28" s="2"/>
      <c r="D28" s="2"/>
      <c r="E28" s="2"/>
      <c r="F28" s="2"/>
      <c r="G28" s="2"/>
      <c r="H28" s="3"/>
      <c r="I28" s="3"/>
      <c r="J28" s="3"/>
      <c r="K28" s="2"/>
      <c r="L28" s="2"/>
      <c r="M28" s="2"/>
      <c r="N28" s="2"/>
      <c r="O28" s="2"/>
      <c r="P28" s="62"/>
      <c r="Q28" s="2"/>
      <c r="R28" s="2"/>
      <c r="S28" s="2"/>
      <c r="T28" s="2"/>
      <c r="U28" s="4"/>
      <c r="V28" s="2"/>
      <c r="W28" s="4"/>
      <c r="X28" s="2"/>
    </row>
  </sheetData>
  <mergeCells count="17">
    <mergeCell ref="A26:J26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39370078740157483" header="0.31496062992125984" footer="0.31496062992125984"/>
  <pageSetup paperSize="9" scale="2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Fev</vt:lpstr>
      <vt:lpstr>Fev!Area_de_impressao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2020-03-13T21:49:25Z</dcterms:created>
  <dcterms:modified xsi:type="dcterms:W3CDTF">2020-03-13T21:49:50Z</dcterms:modified>
</cp:coreProperties>
</file>