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Mar" sheetId="1" r:id="rId1"/>
  </sheets>
  <externalReferences>
    <externalReference r:id="rId2"/>
  </externalReferences>
  <definedNames>
    <definedName name="_xlnm.Print_Area" localSheetId="0">Mar!$A$1:$X$28</definedName>
  </definedNames>
  <calcPr calcId="145621"/>
</workbook>
</file>

<file path=xl/calcChain.xml><?xml version="1.0" encoding="utf-8"?>
<calcChain xmlns="http://schemas.openxmlformats.org/spreadsheetml/2006/main">
  <c r="O26" i="1" l="1"/>
  <c r="M26" i="1"/>
  <c r="L26" i="1"/>
  <c r="K26" i="1"/>
  <c r="W25" i="1"/>
  <c r="U25" i="1"/>
  <c r="S25" i="1"/>
  <c r="Q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X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X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X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6" i="1" s="1"/>
  <c r="S10" i="1"/>
  <c r="Q10" i="1"/>
  <c r="P10" i="1"/>
  <c r="P26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R26" i="1" s="1"/>
  <c r="V26" i="1" s="1"/>
  <c r="N26" i="1"/>
  <c r="S26" i="1"/>
  <c r="Q26" i="1"/>
  <c r="W26" i="1"/>
  <c r="X26" i="1"/>
  <c r="T26" i="1"/>
  <c r="V12" i="1"/>
  <c r="V13" i="1"/>
  <c r="V21" i="1"/>
  <c r="V23" i="1"/>
  <c r="V24" i="1"/>
  <c r="V10" i="1"/>
  <c r="V11" i="1"/>
  <c r="V14" i="1"/>
  <c r="V18" i="1"/>
  <c r="V19" i="1"/>
  <c r="V20" i="1"/>
  <c r="V22" i="1"/>
  <c r="V25" i="1"/>
  <c r="V15" i="1"/>
  <c r="V16" i="1"/>
  <c r="V17" i="1"/>
  <c r="T10" i="1"/>
  <c r="X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<sst xmlns="http://schemas.openxmlformats.org/spreadsheetml/2006/main" count="55" uniqueCount="51">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</sst>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0" fillId="0" borderId="0"/>
    <xf numFmtId="17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N10">
            <v>210577865</v>
          </cell>
        </row>
        <row r="11">
          <cell r="A11" t="str">
            <v>25299</v>
          </cell>
          <cell r="B11" t="str">
            <v>FUND JORGE DUPRAT FIGUEIREDO - SEG/MED TRAB.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1</v>
          </cell>
          <cell r="N11">
            <v>1000</v>
          </cell>
        </row>
        <row r="12">
          <cell r="A12" t="str">
            <v>25917</v>
          </cell>
          <cell r="B12" t="str">
            <v>FUNDO DO REGIME GERAL DE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0153</v>
          </cell>
          <cell r="K12" t="str">
            <v>REC.DEST.AS ATIVIDADES-FINS SEGURIDADE SOCIAL</v>
          </cell>
          <cell r="L12" t="str">
            <v>3</v>
          </cell>
          <cell r="M12">
            <v>348402211</v>
          </cell>
          <cell r="N12">
            <v>0</v>
          </cell>
          <cell r="O12">
            <v>348062906.10000002</v>
          </cell>
          <cell r="P12">
            <v>348062906.10000002</v>
          </cell>
          <cell r="Q12">
            <v>348062906.10000002</v>
          </cell>
        </row>
        <row r="13">
          <cell r="A13" t="str">
            <v>26262</v>
          </cell>
          <cell r="B13" t="str">
            <v>UNIVERSIDADE FEDERAL DE SAO PAULO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8100</v>
          </cell>
          <cell r="K13" t="str">
            <v>RECURSOS ORDINARIOS</v>
          </cell>
          <cell r="L13" t="str">
            <v>1</v>
          </cell>
          <cell r="N13">
            <v>1000</v>
          </cell>
        </row>
        <row r="14">
          <cell r="A14" t="str">
            <v>26280</v>
          </cell>
          <cell r="B14" t="str">
            <v>FUNDACAO UNIVERSIDADE FEDERAL DE SAO CARLOS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8100</v>
          </cell>
          <cell r="K14" t="str">
            <v>RECURSOS ORDINARIOS</v>
          </cell>
          <cell r="L14" t="str">
            <v>1</v>
          </cell>
          <cell r="N14">
            <v>1000</v>
          </cell>
        </row>
        <row r="15">
          <cell r="A15" t="str">
            <v>26283</v>
          </cell>
          <cell r="B15" t="str">
            <v>FUNDACAO UNIVERSIDADE FED.DE MATO GROS.DO SUL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8100</v>
          </cell>
          <cell r="K15" t="str">
            <v>RECURSOS ORDINARIOS</v>
          </cell>
          <cell r="L15" t="str">
            <v>1</v>
          </cell>
          <cell r="N15">
            <v>1000</v>
          </cell>
        </row>
        <row r="16">
          <cell r="A16" t="str">
            <v>26350</v>
          </cell>
          <cell r="B16" t="str">
            <v>FUNDACAO UNIVERSIDADE FED. DA GRANDE DOURADOS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8100</v>
          </cell>
          <cell r="K16" t="str">
            <v>RECURSOS ORDINARIOS</v>
          </cell>
          <cell r="L16" t="str">
            <v>3</v>
          </cell>
          <cell r="N16">
            <v>1000</v>
          </cell>
        </row>
        <row r="17">
          <cell r="A17" t="str">
            <v>26352</v>
          </cell>
          <cell r="B17" t="str">
            <v>FUNDACAO UNIVERSIDADE FEDERAL DO ABC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1</v>
          </cell>
          <cell r="N17">
            <v>1000</v>
          </cell>
        </row>
        <row r="18">
          <cell r="A18" t="str">
            <v>26439</v>
          </cell>
          <cell r="B18" t="str">
            <v>INST.FED.DE EDUC.,CIENC.E TEC.DE SAO PAULO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ORDINARIOS</v>
          </cell>
          <cell r="L18" t="str">
            <v>1</v>
          </cell>
          <cell r="N18">
            <v>1000</v>
          </cell>
        </row>
        <row r="19">
          <cell r="A19" t="str">
            <v>39254</v>
          </cell>
          <cell r="B19" t="str">
            <v>AGENCIA NACIONAL DE AVIACAO CIVIL - ANAC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N19">
            <v>1000</v>
          </cell>
        </row>
        <row r="20">
          <cell r="A20" t="str">
            <v>55901</v>
          </cell>
          <cell r="B20" t="str">
            <v>FUNDO NACIONAL DE ASSISTENCIA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N20">
            <v>63173235</v>
          </cell>
        </row>
        <row r="21">
          <cell r="A21" t="str">
            <v>55901</v>
          </cell>
          <cell r="B21" t="str">
            <v>FUNDO NACIONAL DE ASSISTENCIA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32821430</v>
          </cell>
          <cell r="N21">
            <v>0</v>
          </cell>
          <cell r="O21">
            <v>32805934.75</v>
          </cell>
          <cell r="P21">
            <v>32805934.75</v>
          </cell>
          <cell r="Q21">
            <v>32805934.75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5</v>
          </cell>
          <cell r="N22">
            <v>66711954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00G5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927472.64000000001</v>
          </cell>
          <cell r="N23">
            <v>0</v>
          </cell>
          <cell r="O23">
            <v>927471.54</v>
          </cell>
          <cell r="P23">
            <v>927471.54</v>
          </cell>
          <cell r="Q23">
            <v>927471.54</v>
          </cell>
        </row>
        <row r="24">
          <cell r="A24" t="str">
            <v>71103</v>
          </cell>
          <cell r="B24" t="str">
            <v>ENCARGOS FINANC.DA UNIAO-SENTENCAS JUDICIAIS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0625</v>
          </cell>
          <cell r="H24" t="str">
            <v>SENTENCAS JUDICIAIS TRANSITADAS EM JULGADO DE PEQUENO VALOR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67151382</v>
          </cell>
          <cell r="N24">
            <v>0</v>
          </cell>
          <cell r="O24">
            <v>67089432.270000003</v>
          </cell>
          <cell r="P24">
            <v>67089432.270000003</v>
          </cell>
          <cell r="Q24">
            <v>67089432.270000003</v>
          </cell>
        </row>
        <row r="25">
          <cell r="A25" t="str">
            <v>71103</v>
          </cell>
          <cell r="B25" t="str">
            <v>ENCARGOS FINANC.DA UNIAO-SENTENCAS JUDICIAIS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0625</v>
          </cell>
          <cell r="H25" t="str">
            <v>SENTENCAS JUDICIAIS TRANSITADAS EM JULGADO DE PEQUENO VALOR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7859619</v>
          </cell>
          <cell r="N25">
            <v>0</v>
          </cell>
          <cell r="O25">
            <v>7859618.4000000004</v>
          </cell>
          <cell r="P25">
            <v>7859618.4000000004</v>
          </cell>
          <cell r="Q25">
            <v>7859618.4000000004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0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43891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'[1]Access-Mar'!A10</f>
        <v>22201</v>
      </c>
      <c r="B10" s="38" t="str">
        <f>'[1]Access-Mar'!B10</f>
        <v>INST. NACIONAL DE COLONIZ. E REFORMA AGRARIA</v>
      </c>
      <c r="C10" s="39" t="str">
        <f>CONCATENATE('[1]Access-Mar'!C10,".",'[1]Access-Mar'!D10)</f>
        <v>28.846</v>
      </c>
      <c r="D10" s="39" t="str">
        <f>CONCATENATE('[1]Access-Mar'!E10,".",'[1]Access-Mar'!G10)</f>
        <v>0901.0005</v>
      </c>
      <c r="E10" s="38" t="str">
        <f>'[1]Access-Mar'!F10</f>
        <v>OPERACOES ESPECIAIS: CUMPRIMENTO DE SENTENCAS JUDICIAIS</v>
      </c>
      <c r="F10" s="40" t="str">
        <f>'[1]Access-Mar'!H10</f>
        <v>SENTENCAS JUDICIAIS TRANSITADAS EM JULGADO (PRECATORIOS)</v>
      </c>
      <c r="G10" s="39" t="str">
        <f>'[1]Access-Mar'!I10</f>
        <v>1</v>
      </c>
      <c r="H10" s="39" t="str">
        <f>'[1]Access-Mar'!J10</f>
        <v>0100</v>
      </c>
      <c r="I10" s="38" t="str">
        <f>'[1]Access-Mar'!K10</f>
        <v>RECURSOS ORDINARIOS</v>
      </c>
      <c r="J10" s="39" t="str">
        <f>'[1]Access-Mar'!L10</f>
        <v>5</v>
      </c>
      <c r="K10" s="41"/>
      <c r="L10" s="41"/>
      <c r="M10" s="41"/>
      <c r="N10" s="42">
        <f t="shared" ref="N10:N25" si="0">K10+L10-M10</f>
        <v>0</v>
      </c>
      <c r="O10" s="41"/>
      <c r="P10" s="43">
        <f>IF('[1]Access-Mar'!N10=0,'[1]Access-Mar'!M10,0)</f>
        <v>0</v>
      </c>
      <c r="Q10" s="43">
        <f>IF('[1]Access-Mar'!N10&gt;0,'[1]Access-Mar'!N10,0)</f>
        <v>210577865</v>
      </c>
      <c r="R10" s="43">
        <f t="shared" ref="R10:R25" si="1">N10-O10+P10+Q10</f>
        <v>210577865</v>
      </c>
      <c r="S10" s="43">
        <f>'[1]Access-Mar'!O10</f>
        <v>0</v>
      </c>
      <c r="T10" s="44">
        <f t="shared" ref="T10:T26" si="2">IF(R10&gt;0,S10/R10,0)</f>
        <v>0</v>
      </c>
      <c r="U10" s="43">
        <f>'[1]Access-Mar'!P10</f>
        <v>0</v>
      </c>
      <c r="V10" s="44">
        <f t="shared" ref="V10:V26" si="3">IF(R10&gt;0,U10/R10,0)</f>
        <v>0</v>
      </c>
      <c r="W10" s="43">
        <f>'[1]Access-Mar'!Q10</f>
        <v>0</v>
      </c>
      <c r="X10" s="44">
        <f t="shared" ref="X10:X26" si="4">IF(R10&gt;0,W10/R10,0)</f>
        <v>0</v>
      </c>
    </row>
    <row r="11" spans="1:24" ht="28.5" customHeight="1">
      <c r="A11" s="37" t="str">
        <f>'[1]Access-Mar'!A11</f>
        <v>25299</v>
      </c>
      <c r="B11" s="38" t="str">
        <f>'[1]Access-Mar'!B11</f>
        <v>FUND JORGE DUPRAT FIGUEIREDO - SEG/MED TRAB.</v>
      </c>
      <c r="C11" s="39" t="str">
        <f>CONCATENATE('[1]Access-Mar'!C11,".",'[1]Access-Mar'!D11)</f>
        <v>28.846</v>
      </c>
      <c r="D11" s="39" t="str">
        <f>CONCATENATE('[1]Access-Mar'!E11,".",'[1]Access-Mar'!G11)</f>
        <v>0901.0005</v>
      </c>
      <c r="E11" s="38" t="str">
        <f>'[1]Access-Mar'!F11</f>
        <v>OPERACOES ESPECIAIS: CUMPRIMENTO DE SENTENCAS JUDICIAIS</v>
      </c>
      <c r="F11" s="38" t="str">
        <f>'[1]Access-Mar'!H11</f>
        <v>SENTENCAS JUDICIAIS TRANSITADAS EM JULGADO (PRECATORIOS)</v>
      </c>
      <c r="G11" s="39" t="str">
        <f>'[1]Access-Mar'!I11</f>
        <v>1</v>
      </c>
      <c r="H11" s="39" t="str">
        <f>'[1]Access-Mar'!J11</f>
        <v>0100</v>
      </c>
      <c r="I11" s="38" t="str">
        <f>'[1]Access-Mar'!K11</f>
        <v>RECURSOS ORDINARIOS</v>
      </c>
      <c r="J11" s="39" t="str">
        <f>'[1]Access-Mar'!L11</f>
        <v>1</v>
      </c>
      <c r="K11" s="43"/>
      <c r="L11" s="43"/>
      <c r="M11" s="43"/>
      <c r="N11" s="41">
        <f t="shared" si="0"/>
        <v>0</v>
      </c>
      <c r="O11" s="43"/>
      <c r="P11" s="43">
        <f>IF('[1]Access-Mar'!N11=0,'[1]Access-Mar'!M11,0)</f>
        <v>0</v>
      </c>
      <c r="Q11" s="43">
        <f>IF('[1]Access-Mar'!N11&gt;0,'[1]Access-Mar'!N11,0)</f>
        <v>1000</v>
      </c>
      <c r="R11" s="43">
        <f t="shared" si="1"/>
        <v>1000</v>
      </c>
      <c r="S11" s="43">
        <f>'[1]Access-Mar'!O11</f>
        <v>0</v>
      </c>
      <c r="T11" s="44">
        <f t="shared" si="2"/>
        <v>0</v>
      </c>
      <c r="U11" s="43">
        <f>'[1]Access-Mar'!P11</f>
        <v>0</v>
      </c>
      <c r="V11" s="44">
        <f t="shared" si="3"/>
        <v>0</v>
      </c>
      <c r="W11" s="43">
        <f>'[1]Access-Mar'!Q11</f>
        <v>0</v>
      </c>
      <c r="X11" s="44">
        <f t="shared" si="4"/>
        <v>0</v>
      </c>
    </row>
    <row r="12" spans="1:24" ht="28.5" customHeight="1">
      <c r="A12" s="37" t="str">
        <f>'[1]Access-Mar'!A12</f>
        <v>25917</v>
      </c>
      <c r="B12" s="38" t="str">
        <f>'[1]Access-Mar'!B12</f>
        <v>FUNDO DO REGIME GERAL DE PREVIDENCIA SOCIAL</v>
      </c>
      <c r="C12" s="39" t="str">
        <f>CONCATENATE('[1]Access-Mar'!C12,".",'[1]Access-Mar'!D12)</f>
        <v>28.846</v>
      </c>
      <c r="D12" s="39" t="str">
        <f>CONCATENATE('[1]Access-Mar'!E12,".",'[1]Access-Mar'!G12)</f>
        <v>0901.0625</v>
      </c>
      <c r="E12" s="38" t="str">
        <f>'[1]Access-Mar'!F12</f>
        <v>OPERACOES ESPECIAIS: CUMPRIMENTO DE SENTENCAS JUDICIAIS</v>
      </c>
      <c r="F12" s="38" t="str">
        <f>'[1]Access-Mar'!H12</f>
        <v>SENTENCAS JUDICIAIS TRANSITADAS EM JULGADO DE PEQUENO VALOR</v>
      </c>
      <c r="G12" s="39" t="str">
        <f>'[1]Access-Mar'!I12</f>
        <v>2</v>
      </c>
      <c r="H12" s="39" t="str">
        <f>'[1]Access-Mar'!J12</f>
        <v>0153</v>
      </c>
      <c r="I12" s="38" t="str">
        <f>'[1]Access-Mar'!K12</f>
        <v>REC.DEST.AS ATIVIDADES-FINS SEGURIDADE SOCIAL</v>
      </c>
      <c r="J12" s="39" t="str">
        <f>'[1]Access-Mar'!L12</f>
        <v>3</v>
      </c>
      <c r="K12" s="43"/>
      <c r="L12" s="43"/>
      <c r="M12" s="43"/>
      <c r="N12" s="41">
        <f t="shared" si="0"/>
        <v>0</v>
      </c>
      <c r="O12" s="43"/>
      <c r="P12" s="43">
        <f>IF('[1]Access-Mar'!N12=0,'[1]Access-Mar'!M12,0)</f>
        <v>348402211</v>
      </c>
      <c r="Q12" s="43">
        <f>IF('[1]Access-Mar'!N12&gt;0,'[1]Access-Mar'!N12,0)</f>
        <v>0</v>
      </c>
      <c r="R12" s="43">
        <f t="shared" si="1"/>
        <v>348402211</v>
      </c>
      <c r="S12" s="43">
        <f>'[1]Access-Mar'!O12</f>
        <v>348062906.10000002</v>
      </c>
      <c r="T12" s="44">
        <f t="shared" si="2"/>
        <v>0.99902611151913734</v>
      </c>
      <c r="U12" s="43">
        <f>'[1]Access-Mar'!P12</f>
        <v>348062906.10000002</v>
      </c>
      <c r="V12" s="44">
        <f t="shared" si="3"/>
        <v>0.99902611151913734</v>
      </c>
      <c r="W12" s="43">
        <f>'[1]Access-Mar'!Q12</f>
        <v>348062906.10000002</v>
      </c>
      <c r="X12" s="44">
        <f t="shared" si="4"/>
        <v>0.99902611151913734</v>
      </c>
    </row>
    <row r="13" spans="1:24" ht="28.5" customHeight="1">
      <c r="A13" s="37" t="str">
        <f>'[1]Access-Mar'!A13</f>
        <v>26262</v>
      </c>
      <c r="B13" s="38" t="str">
        <f>'[1]Access-Mar'!B13</f>
        <v>UNIVERSIDADE FEDERAL DE SAO PAULO</v>
      </c>
      <c r="C13" s="39" t="str">
        <f>CONCATENATE('[1]Access-Mar'!C13,".",'[1]Access-Mar'!D13)</f>
        <v>28.846</v>
      </c>
      <c r="D13" s="39" t="str">
        <f>CONCATENATE('[1]Access-Mar'!E13,".",'[1]Access-Mar'!G13)</f>
        <v>0901.0005</v>
      </c>
      <c r="E13" s="38" t="str">
        <f>'[1]Access-Mar'!F13</f>
        <v>OPERACOES ESPECIAIS: CUMPRIMENTO DE SENTENCAS JUDICIAIS</v>
      </c>
      <c r="F13" s="38" t="str">
        <f>'[1]Access-Mar'!H13</f>
        <v>SENTENCAS JUDICIAIS TRANSITADAS EM JULGADO (PRECATORIOS)</v>
      </c>
      <c r="G13" s="39" t="str">
        <f>'[1]Access-Mar'!I13</f>
        <v>1</v>
      </c>
      <c r="H13" s="39" t="str">
        <f>'[1]Access-Mar'!J13</f>
        <v>8100</v>
      </c>
      <c r="I13" s="38" t="str">
        <f>'[1]Access-Mar'!K13</f>
        <v>RECURSOS ORDINARIOS</v>
      </c>
      <c r="J13" s="39" t="str">
        <f>'[1]Access-Mar'!L13</f>
        <v>1</v>
      </c>
      <c r="K13" s="43"/>
      <c r="L13" s="43"/>
      <c r="M13" s="43"/>
      <c r="N13" s="41">
        <f t="shared" si="0"/>
        <v>0</v>
      </c>
      <c r="O13" s="43"/>
      <c r="P13" s="43">
        <f>IF('[1]Access-Mar'!N13=0,'[1]Access-Mar'!M13,0)</f>
        <v>0</v>
      </c>
      <c r="Q13" s="43">
        <f>IF('[1]Access-Mar'!N13&gt;0,'[1]Access-Mar'!N13,0)</f>
        <v>1000</v>
      </c>
      <c r="R13" s="43">
        <f t="shared" si="1"/>
        <v>1000</v>
      </c>
      <c r="S13" s="43">
        <f>'[1]Access-Mar'!O13</f>
        <v>0</v>
      </c>
      <c r="T13" s="44">
        <f t="shared" si="2"/>
        <v>0</v>
      </c>
      <c r="U13" s="43">
        <f>'[1]Access-Mar'!P13</f>
        <v>0</v>
      </c>
      <c r="V13" s="44">
        <f t="shared" si="3"/>
        <v>0</v>
      </c>
      <c r="W13" s="43">
        <f>'[1]Access-Mar'!Q13</f>
        <v>0</v>
      </c>
      <c r="X13" s="44">
        <f t="shared" si="4"/>
        <v>0</v>
      </c>
    </row>
    <row r="14" spans="1:24" ht="28.5" customHeight="1">
      <c r="A14" s="37" t="str">
        <f>'[1]Access-Mar'!A14</f>
        <v>26280</v>
      </c>
      <c r="B14" s="38" t="str">
        <f>'[1]Access-Mar'!B14</f>
        <v>FUNDACAO UNIVERSIDADE FEDERAL DE SAO CARLOS</v>
      </c>
      <c r="C14" s="39" t="str">
        <f>CONCATENATE('[1]Access-Mar'!C14,".",'[1]Access-Mar'!D14)</f>
        <v>28.846</v>
      </c>
      <c r="D14" s="39" t="str">
        <f>CONCATENATE('[1]Access-Mar'!E14,".",'[1]Access-Mar'!G14)</f>
        <v>0901.0005</v>
      </c>
      <c r="E14" s="38" t="str">
        <f>'[1]Access-Mar'!F14</f>
        <v>OPERACOES ESPECIAIS: CUMPRIMENTO DE SENTENCAS JUDICIAIS</v>
      </c>
      <c r="F14" s="38" t="str">
        <f>'[1]Access-Mar'!H14</f>
        <v>SENTENCAS JUDICIAIS TRANSITADAS EM JULGADO (PRECATORIOS)</v>
      </c>
      <c r="G14" s="39" t="str">
        <f>'[1]Access-Mar'!I14</f>
        <v>1</v>
      </c>
      <c r="H14" s="39" t="str">
        <f>'[1]Access-Mar'!J14</f>
        <v>8100</v>
      </c>
      <c r="I14" s="38" t="str">
        <f>'[1]Access-Mar'!K14</f>
        <v>RECURSOS ORDINARIOS</v>
      </c>
      <c r="J14" s="39" t="str">
        <f>'[1]Access-Mar'!L14</f>
        <v>1</v>
      </c>
      <c r="K14" s="41"/>
      <c r="L14" s="41"/>
      <c r="M14" s="41"/>
      <c r="N14" s="41">
        <f t="shared" si="0"/>
        <v>0</v>
      </c>
      <c r="O14" s="41"/>
      <c r="P14" s="43">
        <f>IF('[1]Access-Mar'!N14=0,'[1]Access-Mar'!M14,0)</f>
        <v>0</v>
      </c>
      <c r="Q14" s="43">
        <f>IF('[1]Access-Mar'!N14&gt;0,'[1]Access-Mar'!N14,0)</f>
        <v>1000</v>
      </c>
      <c r="R14" s="43">
        <f t="shared" si="1"/>
        <v>1000</v>
      </c>
      <c r="S14" s="43">
        <f>'[1]Access-Mar'!O14</f>
        <v>0</v>
      </c>
      <c r="T14" s="44">
        <f t="shared" si="2"/>
        <v>0</v>
      </c>
      <c r="U14" s="43">
        <f>'[1]Access-Mar'!P14</f>
        <v>0</v>
      </c>
      <c r="V14" s="44">
        <f t="shared" si="3"/>
        <v>0</v>
      </c>
      <c r="W14" s="43">
        <f>'[1]Access-Mar'!Q14</f>
        <v>0</v>
      </c>
      <c r="X14" s="44">
        <f t="shared" si="4"/>
        <v>0</v>
      </c>
    </row>
    <row r="15" spans="1:24" ht="28.5" customHeight="1">
      <c r="A15" s="37" t="str">
        <f>'[1]Access-Mar'!A15</f>
        <v>26283</v>
      </c>
      <c r="B15" s="38" t="str">
        <f>'[1]Access-Mar'!B15</f>
        <v>FUNDACAO UNIVERSIDADE FED.DE MATO GROS.DO SUL</v>
      </c>
      <c r="C15" s="39" t="str">
        <f>CONCATENATE('[1]Access-Mar'!C15,".",'[1]Access-Mar'!D15)</f>
        <v>28.846</v>
      </c>
      <c r="D15" s="39" t="str">
        <f>CONCATENATE('[1]Access-Mar'!E15,".",'[1]Access-Mar'!G15)</f>
        <v>0901.0005</v>
      </c>
      <c r="E15" s="38" t="str">
        <f>'[1]Access-Mar'!F15</f>
        <v>OPERACOES ESPECIAIS: CUMPRIMENTO DE SENTENCAS JUDICIAIS</v>
      </c>
      <c r="F15" s="38" t="str">
        <f>'[1]Access-Mar'!H15</f>
        <v>SENTENCAS JUDICIAIS TRANSITADAS EM JULGADO (PRECATORIOS)</v>
      </c>
      <c r="G15" s="39" t="str">
        <f>'[1]Access-Mar'!I15</f>
        <v>1</v>
      </c>
      <c r="H15" s="39" t="str">
        <f>'[1]Access-Mar'!J15</f>
        <v>8100</v>
      </c>
      <c r="I15" s="38" t="str">
        <f>'[1]Access-Mar'!K15</f>
        <v>RECURSOS ORDINARIOS</v>
      </c>
      <c r="J15" s="39" t="str">
        <f>'[1]Access-Mar'!L15</f>
        <v>1</v>
      </c>
      <c r="K15" s="43"/>
      <c r="L15" s="43"/>
      <c r="M15" s="43"/>
      <c r="N15" s="41">
        <f t="shared" si="0"/>
        <v>0</v>
      </c>
      <c r="O15" s="43"/>
      <c r="P15" s="43">
        <f>IF('[1]Access-Mar'!N15=0,'[1]Access-Mar'!M15,0)</f>
        <v>0</v>
      </c>
      <c r="Q15" s="43">
        <f>IF('[1]Access-Mar'!N15&gt;0,'[1]Access-Mar'!N15,0)</f>
        <v>1000</v>
      </c>
      <c r="R15" s="43">
        <f t="shared" si="1"/>
        <v>1000</v>
      </c>
      <c r="S15" s="43">
        <f>'[1]Access-Mar'!O15</f>
        <v>0</v>
      </c>
      <c r="T15" s="44">
        <f t="shared" si="2"/>
        <v>0</v>
      </c>
      <c r="U15" s="43">
        <f>'[1]Access-Mar'!P15</f>
        <v>0</v>
      </c>
      <c r="V15" s="44">
        <f t="shared" si="3"/>
        <v>0</v>
      </c>
      <c r="W15" s="43">
        <f>'[1]Access-Mar'!Q15</f>
        <v>0</v>
      </c>
      <c r="X15" s="44">
        <f t="shared" si="4"/>
        <v>0</v>
      </c>
    </row>
    <row r="16" spans="1:24" ht="28.5" customHeight="1">
      <c r="A16" s="37" t="str">
        <f>'[1]Access-Mar'!A16</f>
        <v>26350</v>
      </c>
      <c r="B16" s="38" t="str">
        <f>'[1]Access-Mar'!B16</f>
        <v>FUNDACAO UNIVERSIDADE FED. DA GRANDE DOURADOS</v>
      </c>
      <c r="C16" s="39" t="str">
        <f>CONCATENATE('[1]Access-Mar'!C16,".",'[1]Access-Mar'!D16)</f>
        <v>28.846</v>
      </c>
      <c r="D16" s="39" t="str">
        <f>CONCATENATE('[1]Access-Mar'!E16,".",'[1]Access-Mar'!G16)</f>
        <v>0901.0005</v>
      </c>
      <c r="E16" s="38" t="str">
        <f>'[1]Access-Mar'!F16</f>
        <v>OPERACOES ESPECIAIS: CUMPRIMENTO DE SENTENCAS JUDICIAIS</v>
      </c>
      <c r="F16" s="38" t="str">
        <f>'[1]Access-Mar'!H16</f>
        <v>SENTENCAS JUDICIAIS TRANSITADAS EM JULGADO (PRECATORIOS)</v>
      </c>
      <c r="G16" s="39" t="str">
        <f>'[1]Access-Mar'!I16</f>
        <v>1</v>
      </c>
      <c r="H16" s="39" t="str">
        <f>'[1]Access-Mar'!J16</f>
        <v>8100</v>
      </c>
      <c r="I16" s="38" t="str">
        <f>'[1]Access-Mar'!K16</f>
        <v>RECURSOS ORDINARIOS</v>
      </c>
      <c r="J16" s="39" t="str">
        <f>'[1]Access-Mar'!L16</f>
        <v>3</v>
      </c>
      <c r="K16" s="43"/>
      <c r="L16" s="43"/>
      <c r="M16" s="43"/>
      <c r="N16" s="41">
        <f t="shared" si="0"/>
        <v>0</v>
      </c>
      <c r="O16" s="43"/>
      <c r="P16" s="43">
        <f>IF('[1]Access-Mar'!N16=0,'[1]Access-Mar'!M16,0)</f>
        <v>0</v>
      </c>
      <c r="Q16" s="43">
        <f>IF('[1]Access-Mar'!N16&gt;0,'[1]Access-Mar'!N16,0)</f>
        <v>1000</v>
      </c>
      <c r="R16" s="43">
        <f t="shared" si="1"/>
        <v>1000</v>
      </c>
      <c r="S16" s="43">
        <f>'[1]Access-Mar'!O16</f>
        <v>0</v>
      </c>
      <c r="T16" s="44">
        <f t="shared" si="2"/>
        <v>0</v>
      </c>
      <c r="U16" s="43">
        <f>'[1]Access-Mar'!P16</f>
        <v>0</v>
      </c>
      <c r="V16" s="44">
        <f t="shared" si="3"/>
        <v>0</v>
      </c>
      <c r="W16" s="43">
        <f>'[1]Access-Mar'!Q16</f>
        <v>0</v>
      </c>
      <c r="X16" s="44">
        <f t="shared" si="4"/>
        <v>0</v>
      </c>
    </row>
    <row r="17" spans="1:24" ht="28.5" customHeight="1">
      <c r="A17" s="37" t="str">
        <f>'[1]Access-Mar'!A17</f>
        <v>26352</v>
      </c>
      <c r="B17" s="38" t="str">
        <f>'[1]Access-Mar'!B17</f>
        <v>FUNDACAO UNIVERSIDADE FEDERAL DO ABC</v>
      </c>
      <c r="C17" s="39" t="str">
        <f>CONCATENATE('[1]Access-Mar'!C17,".",'[1]Access-Mar'!D17)</f>
        <v>28.846</v>
      </c>
      <c r="D17" s="39" t="str">
        <f>CONCATENATE('[1]Access-Mar'!E17,".",'[1]Access-Mar'!G17)</f>
        <v>0901.0005</v>
      </c>
      <c r="E17" s="38" t="str">
        <f>'[1]Access-Mar'!F17</f>
        <v>OPERACOES ESPECIAIS: CUMPRIMENTO DE SENTENCAS JUDICIAIS</v>
      </c>
      <c r="F17" s="38" t="str">
        <f>'[1]Access-Mar'!H17</f>
        <v>SENTENCAS JUDICIAIS TRANSITADAS EM JULGADO (PRECATORIOS)</v>
      </c>
      <c r="G17" s="39" t="str">
        <f>'[1]Access-Mar'!I17</f>
        <v>1</v>
      </c>
      <c r="H17" s="39" t="str">
        <f>'[1]Access-Mar'!J17</f>
        <v>8100</v>
      </c>
      <c r="I17" s="38" t="str">
        <f>'[1]Access-Mar'!K17</f>
        <v>RECURSOS ORDINARIOS</v>
      </c>
      <c r="J17" s="39" t="str">
        <f>'[1]Access-Mar'!L17</f>
        <v>1</v>
      </c>
      <c r="K17" s="41"/>
      <c r="L17" s="41"/>
      <c r="M17" s="41"/>
      <c r="N17" s="41">
        <f t="shared" si="0"/>
        <v>0</v>
      </c>
      <c r="O17" s="41"/>
      <c r="P17" s="43">
        <f>IF('[1]Access-Mar'!N17=0,'[1]Access-Mar'!M17,0)</f>
        <v>0</v>
      </c>
      <c r="Q17" s="43">
        <f>IF('[1]Access-Mar'!N17&gt;0,'[1]Access-Mar'!N17,0)</f>
        <v>1000</v>
      </c>
      <c r="R17" s="43">
        <f t="shared" si="1"/>
        <v>1000</v>
      </c>
      <c r="S17" s="43">
        <f>'[1]Access-Mar'!O17</f>
        <v>0</v>
      </c>
      <c r="T17" s="44">
        <f t="shared" si="2"/>
        <v>0</v>
      </c>
      <c r="U17" s="43">
        <f>'[1]Access-Mar'!P17</f>
        <v>0</v>
      </c>
      <c r="V17" s="44">
        <f t="shared" si="3"/>
        <v>0</v>
      </c>
      <c r="W17" s="43">
        <f>'[1]Access-Mar'!Q17</f>
        <v>0</v>
      </c>
      <c r="X17" s="44">
        <f t="shared" si="4"/>
        <v>0</v>
      </c>
    </row>
    <row r="18" spans="1:24" ht="28.5" customHeight="1">
      <c r="A18" s="37" t="str">
        <f>'[1]Access-Mar'!A18</f>
        <v>26439</v>
      </c>
      <c r="B18" s="38" t="str">
        <f>'[1]Access-Mar'!B18</f>
        <v>INST.FED.DE EDUC.,CIENC.E TEC.DE SAO PAULO</v>
      </c>
      <c r="C18" s="39" t="str">
        <f>CONCATENATE('[1]Access-Mar'!C18,".",'[1]Access-Mar'!D18)</f>
        <v>28.846</v>
      </c>
      <c r="D18" s="39" t="str">
        <f>CONCATENATE('[1]Access-Mar'!E18,".",'[1]Access-Mar'!G18)</f>
        <v>0901.0005</v>
      </c>
      <c r="E18" s="38" t="str">
        <f>'[1]Access-Mar'!F18</f>
        <v>OPERACOES ESPECIAIS: CUMPRIMENTO DE SENTENCAS JUDICIAIS</v>
      </c>
      <c r="F18" s="38" t="str">
        <f>'[1]Access-Mar'!H18</f>
        <v>SENTENCAS JUDICIAIS TRANSITADAS EM JULGADO (PRECATORIOS)</v>
      </c>
      <c r="G18" s="39" t="str">
        <f>'[1]Access-Mar'!I18</f>
        <v>1</v>
      </c>
      <c r="H18" s="39" t="str">
        <f>'[1]Access-Mar'!J18</f>
        <v>8100</v>
      </c>
      <c r="I18" s="38" t="str">
        <f>'[1]Access-Mar'!K18</f>
        <v>RECURSOS ORDINARIOS</v>
      </c>
      <c r="J18" s="39" t="str">
        <f>'[1]Access-Mar'!L18</f>
        <v>1</v>
      </c>
      <c r="K18" s="41"/>
      <c r="L18" s="41"/>
      <c r="M18" s="41"/>
      <c r="N18" s="41">
        <f t="shared" si="0"/>
        <v>0</v>
      </c>
      <c r="O18" s="41"/>
      <c r="P18" s="43">
        <f>IF('[1]Access-Mar'!N18=0,'[1]Access-Mar'!M18,0)</f>
        <v>0</v>
      </c>
      <c r="Q18" s="43">
        <f>IF('[1]Access-Mar'!N18&gt;0,'[1]Access-Mar'!N18,0)</f>
        <v>1000</v>
      </c>
      <c r="R18" s="43">
        <f t="shared" si="1"/>
        <v>1000</v>
      </c>
      <c r="S18" s="43">
        <f>'[1]Access-Mar'!O18</f>
        <v>0</v>
      </c>
      <c r="T18" s="44">
        <f t="shared" si="2"/>
        <v>0</v>
      </c>
      <c r="U18" s="43">
        <f>'[1]Access-Mar'!P18</f>
        <v>0</v>
      </c>
      <c r="V18" s="44">
        <f t="shared" si="3"/>
        <v>0</v>
      </c>
      <c r="W18" s="43">
        <f>'[1]Access-Mar'!Q18</f>
        <v>0</v>
      </c>
      <c r="X18" s="44">
        <f t="shared" si="4"/>
        <v>0</v>
      </c>
    </row>
    <row r="19" spans="1:24" ht="28.5" customHeight="1">
      <c r="A19" s="37" t="str">
        <f>'[1]Access-Mar'!A19</f>
        <v>39254</v>
      </c>
      <c r="B19" s="38" t="str">
        <f>'[1]Access-Mar'!B19</f>
        <v>AGENCIA NACIONAL DE AVIACAO CIVIL - ANAC</v>
      </c>
      <c r="C19" s="39" t="str">
        <f>CONCATENATE('[1]Access-Mar'!C19,".",'[1]Access-Mar'!D19)</f>
        <v>28.846</v>
      </c>
      <c r="D19" s="39" t="str">
        <f>CONCATENATE('[1]Access-Mar'!E19,".",'[1]Access-Mar'!G19)</f>
        <v>0901.0005</v>
      </c>
      <c r="E19" s="38" t="str">
        <f>'[1]Access-Mar'!F19</f>
        <v>OPERACOES ESPECIAIS: CUMPRIMENTO DE SENTENCAS JUDICIAIS</v>
      </c>
      <c r="F19" s="38" t="str">
        <f>'[1]Access-Mar'!H19</f>
        <v>SENTENCAS JUDICIAIS TRANSITADAS EM JULGADO (PRECATORIOS)</v>
      </c>
      <c r="G19" s="39" t="str">
        <f>'[1]Access-Mar'!I19</f>
        <v>1</v>
      </c>
      <c r="H19" s="39" t="str">
        <f>'[1]Access-Mar'!J19</f>
        <v>0100</v>
      </c>
      <c r="I19" s="38" t="str">
        <f>'[1]Access-Mar'!K19</f>
        <v>RECURSOS ORDINARIOS</v>
      </c>
      <c r="J19" s="39" t="str">
        <f>'[1]Access-Mar'!L19</f>
        <v>1</v>
      </c>
      <c r="K19" s="41"/>
      <c r="L19" s="41"/>
      <c r="M19" s="41"/>
      <c r="N19" s="41">
        <f t="shared" si="0"/>
        <v>0</v>
      </c>
      <c r="O19" s="41"/>
      <c r="P19" s="43">
        <f>IF('[1]Access-Mar'!N19=0,'[1]Access-Mar'!M19,0)</f>
        <v>0</v>
      </c>
      <c r="Q19" s="43">
        <f>IF('[1]Access-Mar'!N19&gt;0,'[1]Access-Mar'!N19,0)</f>
        <v>1000</v>
      </c>
      <c r="R19" s="43">
        <f t="shared" si="1"/>
        <v>1000</v>
      </c>
      <c r="S19" s="43">
        <f>'[1]Access-Mar'!O19</f>
        <v>0</v>
      </c>
      <c r="T19" s="44">
        <f t="shared" si="2"/>
        <v>0</v>
      </c>
      <c r="U19" s="43">
        <f>'[1]Access-Mar'!P19</f>
        <v>0</v>
      </c>
      <c r="V19" s="44">
        <f t="shared" si="3"/>
        <v>0</v>
      </c>
      <c r="W19" s="43">
        <f>'[1]Access-Mar'!Q19</f>
        <v>0</v>
      </c>
      <c r="X19" s="44">
        <f t="shared" si="4"/>
        <v>0</v>
      </c>
    </row>
    <row r="20" spans="1:24" ht="28.5" customHeight="1">
      <c r="A20" s="37" t="str">
        <f>'[1]Access-Mar'!A20</f>
        <v>55901</v>
      </c>
      <c r="B20" s="38" t="str">
        <f>'[1]Access-Mar'!B20</f>
        <v>FUNDO NACIONAL DE ASSISTENCIA SOCIAL</v>
      </c>
      <c r="C20" s="39" t="str">
        <f>CONCATENATE('[1]Access-Mar'!C20,".",'[1]Access-Mar'!D20)</f>
        <v>28.846</v>
      </c>
      <c r="D20" s="39" t="str">
        <f>CONCATENATE('[1]Access-Mar'!E20,".",'[1]Access-Mar'!G20)</f>
        <v>0901.0005</v>
      </c>
      <c r="E20" s="38" t="str">
        <f>'[1]Access-Mar'!F20</f>
        <v>OPERACOES ESPECIAIS: CUMPRIMENTO DE SENTENCAS JUDICIAIS</v>
      </c>
      <c r="F20" s="38" t="str">
        <f>'[1]Access-Mar'!H20</f>
        <v>SENTENCAS JUDICIAIS TRANSITADAS EM JULGADO (PRECATORIOS)</v>
      </c>
      <c r="G20" s="39" t="str">
        <f>'[1]Access-Mar'!I20</f>
        <v>2</v>
      </c>
      <c r="H20" s="39" t="str">
        <f>'[1]Access-Mar'!J20</f>
        <v>0151</v>
      </c>
      <c r="I20" s="38" t="str">
        <f>'[1]Access-Mar'!K20</f>
        <v>RECURSOS LIVRES DA SEGURIDADE SOCIAL</v>
      </c>
      <c r="J20" s="39" t="str">
        <f>'[1]Access-Mar'!L20</f>
        <v>3</v>
      </c>
      <c r="K20" s="41"/>
      <c r="L20" s="41"/>
      <c r="M20" s="41"/>
      <c r="N20" s="41">
        <f t="shared" si="0"/>
        <v>0</v>
      </c>
      <c r="O20" s="41"/>
      <c r="P20" s="43">
        <f>IF('[1]Access-Mar'!N20=0,'[1]Access-Mar'!M20,0)</f>
        <v>0</v>
      </c>
      <c r="Q20" s="43">
        <f>IF('[1]Access-Mar'!N20&gt;0,'[1]Access-Mar'!N20,0)</f>
        <v>63173235</v>
      </c>
      <c r="R20" s="43">
        <f t="shared" si="1"/>
        <v>63173235</v>
      </c>
      <c r="S20" s="43">
        <f>'[1]Access-Mar'!O20</f>
        <v>0</v>
      </c>
      <c r="T20" s="44">
        <f t="shared" si="2"/>
        <v>0</v>
      </c>
      <c r="U20" s="43">
        <f>'[1]Access-Mar'!P20</f>
        <v>0</v>
      </c>
      <c r="V20" s="44">
        <f t="shared" si="3"/>
        <v>0</v>
      </c>
      <c r="W20" s="43">
        <f>'[1]Access-Mar'!Q20</f>
        <v>0</v>
      </c>
      <c r="X20" s="44">
        <f t="shared" si="4"/>
        <v>0</v>
      </c>
    </row>
    <row r="21" spans="1:24" ht="28.5" customHeight="1">
      <c r="A21" s="37" t="str">
        <f>'[1]Access-Mar'!A21</f>
        <v>55901</v>
      </c>
      <c r="B21" s="38" t="str">
        <f>'[1]Access-Mar'!B21</f>
        <v>FUNDO NACIONAL DE ASSISTENCIA SOCIAL</v>
      </c>
      <c r="C21" s="39" t="str">
        <f>CONCATENATE('[1]Access-Mar'!C21,".",'[1]Access-Mar'!D21)</f>
        <v>28.846</v>
      </c>
      <c r="D21" s="39" t="str">
        <f>CONCATENATE('[1]Access-Mar'!E21,".",'[1]Access-Mar'!G21)</f>
        <v>0901.0625</v>
      </c>
      <c r="E21" s="38" t="str">
        <f>'[1]Access-Mar'!F21</f>
        <v>OPERACOES ESPECIAIS: CUMPRIMENTO DE SENTENCAS JUDICIAIS</v>
      </c>
      <c r="F21" s="38" t="str">
        <f>'[1]Access-Mar'!H21</f>
        <v>SENTENCAS JUDICIAIS TRANSITADAS EM JULGADO DE PEQUENO VALOR</v>
      </c>
      <c r="G21" s="39" t="str">
        <f>'[1]Access-Mar'!I21</f>
        <v>2</v>
      </c>
      <c r="H21" s="39" t="str">
        <f>'[1]Access-Mar'!J21</f>
        <v>0151</v>
      </c>
      <c r="I21" s="38" t="str">
        <f>'[1]Access-Mar'!K21</f>
        <v>RECURSOS LIVRES DA SEGURIDADE SOCIAL</v>
      </c>
      <c r="J21" s="39" t="str">
        <f>'[1]Access-Mar'!L21</f>
        <v>3</v>
      </c>
      <c r="K21" s="41"/>
      <c r="L21" s="41"/>
      <c r="M21" s="41"/>
      <c r="N21" s="41">
        <f t="shared" si="0"/>
        <v>0</v>
      </c>
      <c r="O21" s="41"/>
      <c r="P21" s="43">
        <f>IF('[1]Access-Mar'!N21=0,'[1]Access-Mar'!M21,0)</f>
        <v>32821430</v>
      </c>
      <c r="Q21" s="43">
        <f>IF('[1]Access-Mar'!N21&gt;0,'[1]Access-Mar'!N21,0)</f>
        <v>0</v>
      </c>
      <c r="R21" s="43">
        <f t="shared" si="1"/>
        <v>32821430</v>
      </c>
      <c r="S21" s="43">
        <f>'[1]Access-Mar'!O21</f>
        <v>32805934.75</v>
      </c>
      <c r="T21" s="44">
        <f t="shared" si="2"/>
        <v>0.99952789229475991</v>
      </c>
      <c r="U21" s="43">
        <f>'[1]Access-Mar'!P21</f>
        <v>32805934.75</v>
      </c>
      <c r="V21" s="44">
        <f t="shared" si="3"/>
        <v>0.99952789229475991</v>
      </c>
      <c r="W21" s="43">
        <f>'[1]Access-Mar'!Q21</f>
        <v>32805934.75</v>
      </c>
      <c r="X21" s="44">
        <f t="shared" si="4"/>
        <v>0.99952789229475991</v>
      </c>
    </row>
    <row r="22" spans="1:24" ht="28.5" customHeight="1">
      <c r="A22" s="37" t="str">
        <f>'[1]Access-Mar'!A22</f>
        <v>71103</v>
      </c>
      <c r="B22" s="38" t="str">
        <f>'[1]Access-Mar'!B22</f>
        <v>ENCARGOS FINANC.DA UNIAO-SENTENCAS JUDICIAIS</v>
      </c>
      <c r="C22" s="39" t="str">
        <f>CONCATENATE('[1]Access-Mar'!C22,".",'[1]Access-Mar'!D22)</f>
        <v>28.846</v>
      </c>
      <c r="D22" s="39" t="str">
        <f>CONCATENATE('[1]Access-Mar'!E22,".",'[1]Access-Mar'!G22)</f>
        <v>0901.0005</v>
      </c>
      <c r="E22" s="38" t="str">
        <f>'[1]Access-Mar'!F22</f>
        <v>OPERACOES ESPECIAIS: CUMPRIMENTO DE SENTENCAS JUDICIAIS</v>
      </c>
      <c r="F22" s="38" t="str">
        <f>'[1]Access-Mar'!H22</f>
        <v>SENTENCAS JUDICIAIS TRANSITADAS EM JULGADO (PRECATORIOS)</v>
      </c>
      <c r="G22" s="39" t="str">
        <f>'[1]Access-Mar'!I22</f>
        <v>1</v>
      </c>
      <c r="H22" s="39" t="str">
        <f>'[1]Access-Mar'!J22</f>
        <v>0100</v>
      </c>
      <c r="I22" s="38" t="str">
        <f>'[1]Access-Mar'!K22</f>
        <v>RECURSOS ORDINARIOS</v>
      </c>
      <c r="J22" s="39" t="str">
        <f>'[1]Access-Mar'!L22</f>
        <v>5</v>
      </c>
      <c r="K22" s="43"/>
      <c r="L22" s="43"/>
      <c r="M22" s="43"/>
      <c r="N22" s="41">
        <f t="shared" si="0"/>
        <v>0</v>
      </c>
      <c r="O22" s="43"/>
      <c r="P22" s="43">
        <f>IF('[1]Access-Mar'!N22=0,'[1]Access-Mar'!M22,0)</f>
        <v>0</v>
      </c>
      <c r="Q22" s="43">
        <f>IF('[1]Access-Mar'!N22&gt;0,'[1]Access-Mar'!N22,0)</f>
        <v>66711954</v>
      </c>
      <c r="R22" s="43">
        <f t="shared" si="1"/>
        <v>66711954</v>
      </c>
      <c r="S22" s="43">
        <f>'[1]Access-Mar'!O22</f>
        <v>0</v>
      </c>
      <c r="T22" s="44">
        <f t="shared" si="2"/>
        <v>0</v>
      </c>
      <c r="U22" s="43">
        <f>'[1]Access-Mar'!P22</f>
        <v>0</v>
      </c>
      <c r="V22" s="44">
        <f t="shared" si="3"/>
        <v>0</v>
      </c>
      <c r="W22" s="43">
        <f>'[1]Access-Mar'!Q22</f>
        <v>0</v>
      </c>
      <c r="X22" s="44">
        <f t="shared" si="4"/>
        <v>0</v>
      </c>
    </row>
    <row r="23" spans="1:24" ht="28.5" customHeight="1">
      <c r="A23" s="37" t="str">
        <f>'[1]Access-Mar'!A23</f>
        <v>71103</v>
      </c>
      <c r="B23" s="38" t="str">
        <f>'[1]Access-Mar'!B23</f>
        <v>ENCARGOS FINANC.DA UNIAO-SENTENCAS JUDICIAIS</v>
      </c>
      <c r="C23" s="39" t="str">
        <f>CONCATENATE('[1]Access-Mar'!C23,".",'[1]Access-Mar'!D23)</f>
        <v>28.846</v>
      </c>
      <c r="D23" s="39" t="str">
        <f>CONCATENATE('[1]Access-Mar'!E23,".",'[1]Access-Mar'!G23)</f>
        <v>0901.00G5</v>
      </c>
      <c r="E23" s="38" t="str">
        <f>'[1]Access-Mar'!F23</f>
        <v>OPERACOES ESPECIAIS: CUMPRIMENTO DE SENTENCAS JUDICIAIS</v>
      </c>
      <c r="F23" s="38" t="str">
        <f>'[1]Access-Mar'!H23</f>
        <v>CONTRIBUICAO DA UNIAO, DE SUAS AUTARQUIAS E FUNDACOES PARA O</v>
      </c>
      <c r="G23" s="39" t="str">
        <f>'[1]Access-Mar'!I23</f>
        <v>1</v>
      </c>
      <c r="H23" s="39" t="str">
        <f>'[1]Access-Mar'!J23</f>
        <v>0100</v>
      </c>
      <c r="I23" s="38" t="str">
        <f>'[1]Access-Mar'!K23</f>
        <v>RECURSOS ORDINARIOS</v>
      </c>
      <c r="J23" s="39" t="str">
        <f>'[1]Access-Mar'!L23</f>
        <v>1</v>
      </c>
      <c r="K23" s="43"/>
      <c r="L23" s="43"/>
      <c r="M23" s="43"/>
      <c r="N23" s="41">
        <f t="shared" si="0"/>
        <v>0</v>
      </c>
      <c r="O23" s="43"/>
      <c r="P23" s="43">
        <f>IF('[1]Access-Mar'!N23=0,'[1]Access-Mar'!M23,0)</f>
        <v>927472.64000000001</v>
      </c>
      <c r="Q23" s="43">
        <f>IF('[1]Access-Mar'!N23&gt;0,'[1]Access-Mar'!N23,0)</f>
        <v>0</v>
      </c>
      <c r="R23" s="43">
        <f t="shared" si="1"/>
        <v>927472.64000000001</v>
      </c>
      <c r="S23" s="43">
        <f>'[1]Access-Mar'!O23</f>
        <v>927471.54</v>
      </c>
      <c r="T23" s="44">
        <f t="shared" si="2"/>
        <v>0.99999881398118662</v>
      </c>
      <c r="U23" s="43">
        <f>'[1]Access-Mar'!P23</f>
        <v>927471.54</v>
      </c>
      <c r="V23" s="44">
        <f t="shared" si="3"/>
        <v>0.99999881398118662</v>
      </c>
      <c r="W23" s="43">
        <f>'[1]Access-Mar'!Q23</f>
        <v>927471.54</v>
      </c>
      <c r="X23" s="44">
        <f t="shared" si="4"/>
        <v>0.99999881398118662</v>
      </c>
    </row>
    <row r="24" spans="1:24" ht="28.5" customHeight="1">
      <c r="A24" s="37" t="str">
        <f>'[1]Access-Mar'!A24</f>
        <v>71103</v>
      </c>
      <c r="B24" s="38" t="str">
        <f>'[1]Access-Mar'!B24</f>
        <v>ENCARGOS FINANC.DA UNIAO-SENTENCAS JUDICIAIS</v>
      </c>
      <c r="C24" s="39" t="str">
        <f>CONCATENATE('[1]Access-Mar'!C24,".",'[1]Access-Mar'!D24)</f>
        <v>28.846</v>
      </c>
      <c r="D24" s="39" t="str">
        <f>CONCATENATE('[1]Access-Mar'!E24,".",'[1]Access-Mar'!G24)</f>
        <v>0901.0625</v>
      </c>
      <c r="E24" s="38" t="str">
        <f>'[1]Access-Mar'!F24</f>
        <v>OPERACOES ESPECIAIS: CUMPRIMENTO DE SENTENCAS JUDICIAIS</v>
      </c>
      <c r="F24" s="38" t="str">
        <f>'[1]Access-Mar'!H24</f>
        <v>SENTENCAS JUDICIAIS TRANSITADAS EM JULGADO DE PEQUENO VALOR</v>
      </c>
      <c r="G24" s="39" t="str">
        <f>'[1]Access-Mar'!I24</f>
        <v>1</v>
      </c>
      <c r="H24" s="39" t="str">
        <f>'[1]Access-Mar'!J24</f>
        <v>0100</v>
      </c>
      <c r="I24" s="38" t="str">
        <f>'[1]Access-Mar'!K24</f>
        <v>RECURSOS ORDINARIOS</v>
      </c>
      <c r="J24" s="39" t="str">
        <f>'[1]Access-Mar'!L24</f>
        <v>3</v>
      </c>
      <c r="K24" s="41"/>
      <c r="L24" s="41"/>
      <c r="M24" s="41"/>
      <c r="N24" s="41">
        <f t="shared" si="0"/>
        <v>0</v>
      </c>
      <c r="O24" s="41"/>
      <c r="P24" s="43">
        <f>IF('[1]Access-Mar'!N24=0,'[1]Access-Mar'!M24,0)</f>
        <v>67151382</v>
      </c>
      <c r="Q24" s="43">
        <f>IF('[1]Access-Mar'!N24&gt;0,'[1]Access-Mar'!N24,0)</f>
        <v>0</v>
      </c>
      <c r="R24" s="43">
        <f t="shared" si="1"/>
        <v>67151382</v>
      </c>
      <c r="S24" s="43">
        <f>'[1]Access-Mar'!O24</f>
        <v>67089432.270000003</v>
      </c>
      <c r="T24" s="44">
        <f t="shared" si="2"/>
        <v>0.99907746157778266</v>
      </c>
      <c r="U24" s="43">
        <f>'[1]Access-Mar'!P24</f>
        <v>67089432.270000003</v>
      </c>
      <c r="V24" s="44">
        <f t="shared" si="3"/>
        <v>0.99907746157778266</v>
      </c>
      <c r="W24" s="43">
        <f>'[1]Access-Mar'!Q24</f>
        <v>67089432.270000003</v>
      </c>
      <c r="X24" s="44">
        <f t="shared" si="4"/>
        <v>0.99907746157778266</v>
      </c>
    </row>
    <row r="25" spans="1:24" ht="28.5" customHeight="1" thickBot="1">
      <c r="A25" s="37" t="str">
        <f>'[1]Access-Mar'!A25</f>
        <v>71103</v>
      </c>
      <c r="B25" s="38" t="str">
        <f>'[1]Access-Mar'!B25</f>
        <v>ENCARGOS FINANC.DA UNIAO-SENTENCAS JUDICIAIS</v>
      </c>
      <c r="C25" s="39" t="str">
        <f>CONCATENATE('[1]Access-Mar'!C25,".",'[1]Access-Mar'!D25)</f>
        <v>28.846</v>
      </c>
      <c r="D25" s="39" t="str">
        <f>CONCATENATE('[1]Access-Mar'!E25,".",'[1]Access-Mar'!G25)</f>
        <v>0901.0625</v>
      </c>
      <c r="E25" s="38" t="str">
        <f>'[1]Access-Mar'!F25</f>
        <v>OPERACOES ESPECIAIS: CUMPRIMENTO DE SENTENCAS JUDICIAIS</v>
      </c>
      <c r="F25" s="38" t="str">
        <f>'[1]Access-Mar'!H25</f>
        <v>SENTENCAS JUDICIAIS TRANSITADAS EM JULGADO DE PEQUENO VALOR</v>
      </c>
      <c r="G25" s="39" t="str">
        <f>'[1]Access-Mar'!I25</f>
        <v>1</v>
      </c>
      <c r="H25" s="39" t="str">
        <f>'[1]Access-Mar'!J25</f>
        <v>0100</v>
      </c>
      <c r="I25" s="38" t="str">
        <f>'[1]Access-Mar'!K25</f>
        <v>RECURSOS ORDINARIOS</v>
      </c>
      <c r="J25" s="39" t="str">
        <f>'[1]Access-Mar'!L25</f>
        <v>1</v>
      </c>
      <c r="K25" s="41"/>
      <c r="L25" s="41"/>
      <c r="M25" s="41"/>
      <c r="N25" s="41">
        <f t="shared" si="0"/>
        <v>0</v>
      </c>
      <c r="O25" s="41"/>
      <c r="P25" s="43">
        <f>IF('[1]Access-Mar'!N25=0,'[1]Access-Mar'!M25,0)</f>
        <v>7859619</v>
      </c>
      <c r="Q25" s="43">
        <f>IF('[1]Access-Mar'!N25&gt;0,'[1]Access-Mar'!N25,0)</f>
        <v>0</v>
      </c>
      <c r="R25" s="43">
        <f t="shared" si="1"/>
        <v>7859619</v>
      </c>
      <c r="S25" s="43">
        <f>'[1]Access-Mar'!O25</f>
        <v>7859618.4000000004</v>
      </c>
      <c r="T25" s="44">
        <f t="shared" si="2"/>
        <v>0.99999992366042179</v>
      </c>
      <c r="U25" s="43">
        <f>'[1]Access-Mar'!P25</f>
        <v>7859618.4000000004</v>
      </c>
      <c r="V25" s="44">
        <f t="shared" si="3"/>
        <v>0.99999992366042179</v>
      </c>
      <c r="W25" s="43">
        <f>'[1]Access-Mar'!Q25</f>
        <v>7859618.4000000004</v>
      </c>
      <c r="X25" s="44">
        <f t="shared" si="4"/>
        <v>0.99999992366042179</v>
      </c>
    </row>
    <row r="26" spans="1:24" ht="28.5" customHeight="1" thickBot="1">
      <c r="A26" s="14" t="s">
        <v>48</v>
      </c>
      <c r="B26" s="45"/>
      <c r="C26" s="45"/>
      <c r="D26" s="45"/>
      <c r="E26" s="45"/>
      <c r="F26" s="45"/>
      <c r="G26" s="45"/>
      <c r="H26" s="45"/>
      <c r="I26" s="45"/>
      <c r="J26" s="15"/>
      <c r="K26" s="46">
        <f>SUM(K10:K25)</f>
        <v>0</v>
      </c>
      <c r="L26" s="46">
        <f>SUM(L10:L25)</f>
        <v>0</v>
      </c>
      <c r="M26" s="46">
        <f>SUM(M10:M25)</f>
        <v>0</v>
      </c>
      <c r="N26" s="46">
        <f>SUM(N10:N25)</f>
        <v>0</v>
      </c>
      <c r="O26" s="46">
        <f>SUM(O10:O25)</f>
        <v>0</v>
      </c>
      <c r="P26" s="47">
        <f>SUM(P10:P25)</f>
        <v>457162114.63999999</v>
      </c>
      <c r="Q26" s="47">
        <f>SUM(Q10:Q25)</f>
        <v>340471054</v>
      </c>
      <c r="R26" s="47">
        <f>SUM(R10:R25)</f>
        <v>797633168.63999999</v>
      </c>
      <c r="S26" s="47">
        <f>SUM(S10:S25)</f>
        <v>456745363.06</v>
      </c>
      <c r="T26" s="48">
        <f t="shared" si="2"/>
        <v>0.57262583981903759</v>
      </c>
      <c r="U26" s="47">
        <f>SUM(U10:U25)</f>
        <v>456745363.06</v>
      </c>
      <c r="V26" s="48">
        <f t="shared" si="3"/>
        <v>0.57262583981903759</v>
      </c>
      <c r="W26" s="47">
        <f>SUM(W10:W25)</f>
        <v>456745363.06</v>
      </c>
      <c r="X26" s="48">
        <f t="shared" si="4"/>
        <v>0.57262583981903759</v>
      </c>
    </row>
    <row r="27" spans="1:24" ht="28.5" customHeight="1">
      <c r="A27" s="49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50"/>
      <c r="Q27" s="2"/>
      <c r="R27" s="2"/>
      <c r="S27" s="2"/>
      <c r="T27" s="2"/>
      <c r="U27" s="4"/>
      <c r="V27" s="2"/>
      <c r="W27" s="4"/>
      <c r="X27" s="2"/>
    </row>
    <row r="28" spans="1:24" ht="28.5" customHeight="1">
      <c r="A28" s="49" t="s">
        <v>50</v>
      </c>
      <c r="B28" s="51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52"/>
      <c r="Q28" s="2"/>
      <c r="R28" s="2"/>
      <c r="S28" s="2"/>
      <c r="T28" s="2"/>
      <c r="U28" s="4"/>
      <c r="V28" s="2"/>
      <c r="W28" s="4"/>
      <c r="X28" s="2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2020-04-20T23:11:51Z</dcterms:created>
  <dcterms:modified xsi:type="dcterms:W3CDTF">2020-04-20T23:12:30Z</dcterms:modified>
</cp:coreProperties>
</file>