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20115" windowHeight="7485"/>
  </bookViews>
  <sheets>
    <sheet name="Abr" sheetId="1" r:id="rId1"/>
  </sheets>
  <externalReferences>
    <externalReference r:id="rId2"/>
  </externalReferences>
  <definedNames>
    <definedName name="_xlnm.Print_Area" localSheetId="0">Abr!$A$1:$X$29</definedName>
  </definedNames>
  <calcPr calcId="145621"/>
</workbook>
</file>

<file path=xl/calcChain.xml><?xml version="1.0" encoding="utf-8"?>
<calcChain xmlns="http://schemas.openxmlformats.org/spreadsheetml/2006/main">
  <c r="O27" i="1" l="1"/>
  <c r="M27" i="1"/>
  <c r="L27" i="1"/>
  <c r="K27" i="1"/>
  <c r="W26" i="1"/>
  <c r="U26" i="1"/>
  <c r="S26" i="1"/>
  <c r="Q26" i="1"/>
  <c r="P26" i="1"/>
  <c r="N26" i="1"/>
  <c r="J26" i="1"/>
  <c r="I26" i="1"/>
  <c r="H26" i="1"/>
  <c r="G26" i="1"/>
  <c r="F26" i="1"/>
  <c r="E26" i="1"/>
  <c r="D26" i="1"/>
  <c r="C26" i="1"/>
  <c r="B26" i="1"/>
  <c r="A26" i="1"/>
  <c r="W25" i="1"/>
  <c r="U25" i="1"/>
  <c r="S25" i="1"/>
  <c r="Q25" i="1"/>
  <c r="P25" i="1"/>
  <c r="N25" i="1"/>
  <c r="J25" i="1"/>
  <c r="I25" i="1"/>
  <c r="H25" i="1"/>
  <c r="G25" i="1"/>
  <c r="F25" i="1"/>
  <c r="E25" i="1"/>
  <c r="D25" i="1"/>
  <c r="C25" i="1"/>
  <c r="B25" i="1"/>
  <c r="A25" i="1"/>
  <c r="W24" i="1"/>
  <c r="U24" i="1"/>
  <c r="S24" i="1"/>
  <c r="Q24" i="1"/>
  <c r="P24" i="1"/>
  <c r="N24" i="1"/>
  <c r="J24" i="1"/>
  <c r="I24" i="1"/>
  <c r="H24" i="1"/>
  <c r="G24" i="1"/>
  <c r="F24" i="1"/>
  <c r="E24" i="1"/>
  <c r="D24" i="1"/>
  <c r="C24" i="1"/>
  <c r="B24" i="1"/>
  <c r="A24" i="1"/>
  <c r="W23" i="1"/>
  <c r="U23" i="1"/>
  <c r="S23" i="1"/>
  <c r="Q23" i="1"/>
  <c r="P23" i="1"/>
  <c r="N23" i="1"/>
  <c r="J23" i="1"/>
  <c r="I23" i="1"/>
  <c r="H23" i="1"/>
  <c r="G23" i="1"/>
  <c r="F23" i="1"/>
  <c r="E23" i="1"/>
  <c r="D23" i="1"/>
  <c r="C23" i="1"/>
  <c r="B23" i="1"/>
  <c r="A23" i="1"/>
  <c r="W22" i="1"/>
  <c r="U22" i="1"/>
  <c r="S22" i="1"/>
  <c r="Q22" i="1"/>
  <c r="P22" i="1"/>
  <c r="N22" i="1"/>
  <c r="J22" i="1"/>
  <c r="I22" i="1"/>
  <c r="H22" i="1"/>
  <c r="G22" i="1"/>
  <c r="F22" i="1"/>
  <c r="E22" i="1"/>
  <c r="D22" i="1"/>
  <c r="C22" i="1"/>
  <c r="B22" i="1"/>
  <c r="A22" i="1"/>
  <c r="W21" i="1"/>
  <c r="U21" i="1"/>
  <c r="S21" i="1"/>
  <c r="Q21" i="1"/>
  <c r="P21" i="1"/>
  <c r="N21" i="1"/>
  <c r="R21" i="1" s="1"/>
  <c r="J21" i="1"/>
  <c r="I21" i="1"/>
  <c r="H21" i="1"/>
  <c r="G21" i="1"/>
  <c r="F21" i="1"/>
  <c r="E21" i="1"/>
  <c r="D21" i="1"/>
  <c r="C21" i="1"/>
  <c r="B21" i="1"/>
  <c r="A21" i="1"/>
  <c r="W20" i="1"/>
  <c r="U20" i="1"/>
  <c r="S20" i="1"/>
  <c r="Q20" i="1"/>
  <c r="P20" i="1"/>
  <c r="N20" i="1"/>
  <c r="R20" i="1" s="1"/>
  <c r="J20" i="1"/>
  <c r="I20" i="1"/>
  <c r="H20" i="1"/>
  <c r="G20" i="1"/>
  <c r="F20" i="1"/>
  <c r="E20" i="1"/>
  <c r="D20" i="1"/>
  <c r="C20" i="1"/>
  <c r="B20" i="1"/>
  <c r="A20" i="1"/>
  <c r="W19" i="1"/>
  <c r="U19" i="1"/>
  <c r="S19" i="1"/>
  <c r="Q19" i="1"/>
  <c r="P19" i="1"/>
  <c r="N19" i="1"/>
  <c r="R19" i="1" s="1"/>
  <c r="J19" i="1"/>
  <c r="I19" i="1"/>
  <c r="H19" i="1"/>
  <c r="G19" i="1"/>
  <c r="F19" i="1"/>
  <c r="E19" i="1"/>
  <c r="D19" i="1"/>
  <c r="C19" i="1"/>
  <c r="B19" i="1"/>
  <c r="A19" i="1"/>
  <c r="W18" i="1"/>
  <c r="U18" i="1"/>
  <c r="S18" i="1"/>
  <c r="Q18" i="1"/>
  <c r="P18" i="1"/>
  <c r="N18" i="1"/>
  <c r="R18" i="1" s="1"/>
  <c r="J18" i="1"/>
  <c r="I18" i="1"/>
  <c r="H18" i="1"/>
  <c r="G18" i="1"/>
  <c r="F18" i="1"/>
  <c r="E18" i="1"/>
  <c r="D18" i="1"/>
  <c r="C18" i="1"/>
  <c r="B18" i="1"/>
  <c r="A18" i="1"/>
  <c r="W17" i="1"/>
  <c r="U17" i="1"/>
  <c r="S17" i="1"/>
  <c r="Q17" i="1"/>
  <c r="P17" i="1"/>
  <c r="N17" i="1"/>
  <c r="R17" i="1" s="1"/>
  <c r="J17" i="1"/>
  <c r="I17" i="1"/>
  <c r="H17" i="1"/>
  <c r="G17" i="1"/>
  <c r="F17" i="1"/>
  <c r="E17" i="1"/>
  <c r="D17" i="1"/>
  <c r="C17" i="1"/>
  <c r="B17" i="1"/>
  <c r="A17" i="1"/>
  <c r="W16" i="1"/>
  <c r="U16" i="1"/>
  <c r="S16" i="1"/>
  <c r="Q16" i="1"/>
  <c r="P16" i="1"/>
  <c r="N16" i="1"/>
  <c r="R16" i="1" s="1"/>
  <c r="J16" i="1"/>
  <c r="I16" i="1"/>
  <c r="H16" i="1"/>
  <c r="G16" i="1"/>
  <c r="F16" i="1"/>
  <c r="E16" i="1"/>
  <c r="D16" i="1"/>
  <c r="C16" i="1"/>
  <c r="B16" i="1"/>
  <c r="A16" i="1"/>
  <c r="W15" i="1"/>
  <c r="U15" i="1"/>
  <c r="S15" i="1"/>
  <c r="Q15" i="1"/>
  <c r="P15" i="1"/>
  <c r="N15" i="1"/>
  <c r="R15" i="1" s="1"/>
  <c r="J15" i="1"/>
  <c r="I15" i="1"/>
  <c r="H15" i="1"/>
  <c r="G15" i="1"/>
  <c r="F15" i="1"/>
  <c r="E15" i="1"/>
  <c r="D15" i="1"/>
  <c r="C15" i="1"/>
  <c r="B15" i="1"/>
  <c r="A15" i="1"/>
  <c r="W14" i="1"/>
  <c r="U14" i="1"/>
  <c r="S14" i="1"/>
  <c r="Q14" i="1"/>
  <c r="P14" i="1"/>
  <c r="N14" i="1"/>
  <c r="R14" i="1" s="1"/>
  <c r="J14" i="1"/>
  <c r="I14" i="1"/>
  <c r="H14" i="1"/>
  <c r="G14" i="1"/>
  <c r="F14" i="1"/>
  <c r="E14" i="1"/>
  <c r="D14" i="1"/>
  <c r="C14" i="1"/>
  <c r="B14" i="1"/>
  <c r="A14" i="1"/>
  <c r="W13" i="1"/>
  <c r="U13" i="1"/>
  <c r="S13" i="1"/>
  <c r="Q13" i="1"/>
  <c r="P13" i="1"/>
  <c r="N13" i="1"/>
  <c r="R13" i="1" s="1"/>
  <c r="J13" i="1"/>
  <c r="I13" i="1"/>
  <c r="H13" i="1"/>
  <c r="G13" i="1"/>
  <c r="F13" i="1"/>
  <c r="E13" i="1"/>
  <c r="D13" i="1"/>
  <c r="C13" i="1"/>
  <c r="B13" i="1"/>
  <c r="A13" i="1"/>
  <c r="W12" i="1"/>
  <c r="U12" i="1"/>
  <c r="S12" i="1"/>
  <c r="Q12" i="1"/>
  <c r="P12" i="1"/>
  <c r="N12" i="1"/>
  <c r="R12" i="1" s="1"/>
  <c r="J12" i="1"/>
  <c r="I12" i="1"/>
  <c r="H12" i="1"/>
  <c r="G12" i="1"/>
  <c r="F12" i="1"/>
  <c r="E12" i="1"/>
  <c r="D12" i="1"/>
  <c r="C12" i="1"/>
  <c r="B12" i="1"/>
  <c r="A12" i="1"/>
  <c r="W11" i="1"/>
  <c r="U11" i="1"/>
  <c r="S11" i="1"/>
  <c r="Q11" i="1"/>
  <c r="P11" i="1"/>
  <c r="N11" i="1"/>
  <c r="R11" i="1" s="1"/>
  <c r="J11" i="1"/>
  <c r="I11" i="1"/>
  <c r="H11" i="1"/>
  <c r="G11" i="1"/>
  <c r="F11" i="1"/>
  <c r="E11" i="1"/>
  <c r="D11" i="1"/>
  <c r="C11" i="1"/>
  <c r="B11" i="1"/>
  <c r="A11" i="1"/>
  <c r="W10" i="1"/>
  <c r="W27" i="1" s="1"/>
  <c r="U10" i="1"/>
  <c r="U27" i="1" s="1"/>
  <c r="S10" i="1"/>
  <c r="S27" i="1" s="1"/>
  <c r="Q10" i="1"/>
  <c r="Q27" i="1" s="1"/>
  <c r="P10" i="1"/>
  <c r="P27" i="1" s="1"/>
  <c r="N10" i="1"/>
  <c r="N27" i="1" s="1"/>
  <c r="J10" i="1"/>
  <c r="I10" i="1"/>
  <c r="H10" i="1"/>
  <c r="G10" i="1"/>
  <c r="F10" i="1"/>
  <c r="E10" i="1"/>
  <c r="D10" i="1"/>
  <c r="C10" i="1"/>
  <c r="B10" i="1"/>
  <c r="A10" i="1"/>
  <c r="R22" i="1" l="1"/>
  <c r="X22" i="1" s="1"/>
  <c r="R23" i="1"/>
  <c r="R24" i="1"/>
  <c r="T24" i="1" s="1"/>
  <c r="R25" i="1"/>
  <c r="R26" i="1"/>
  <c r="X26" i="1" s="1"/>
  <c r="X12" i="1"/>
  <c r="T12" i="1"/>
  <c r="V12" i="1"/>
  <c r="X16" i="1"/>
  <c r="T16" i="1"/>
  <c r="V16" i="1"/>
  <c r="X19" i="1"/>
  <c r="T19" i="1"/>
  <c r="V19" i="1"/>
  <c r="X24" i="1"/>
  <c r="V24" i="1"/>
  <c r="X11" i="1"/>
  <c r="T11" i="1"/>
  <c r="V11" i="1"/>
  <c r="X14" i="1"/>
  <c r="T14" i="1"/>
  <c r="V14" i="1"/>
  <c r="X17" i="1"/>
  <c r="T17" i="1"/>
  <c r="V17" i="1"/>
  <c r="X20" i="1"/>
  <c r="T20" i="1"/>
  <c r="V20" i="1"/>
  <c r="X23" i="1"/>
  <c r="T23" i="1"/>
  <c r="V23" i="1"/>
  <c r="X25" i="1"/>
  <c r="T25" i="1"/>
  <c r="V25" i="1"/>
  <c r="X13" i="1"/>
  <c r="T13" i="1"/>
  <c r="V13" i="1"/>
  <c r="X15" i="1"/>
  <c r="T15" i="1"/>
  <c r="V15" i="1"/>
  <c r="X18" i="1"/>
  <c r="T18" i="1"/>
  <c r="V18" i="1"/>
  <c r="X21" i="1"/>
  <c r="T21" i="1"/>
  <c r="V21" i="1"/>
  <c r="V26" i="1"/>
  <c r="R10" i="1"/>
  <c r="T26" i="1" l="1"/>
  <c r="V22" i="1"/>
  <c r="T22" i="1"/>
  <c r="R27" i="1"/>
  <c r="X10" i="1"/>
  <c r="T10" i="1"/>
  <c r="V10" i="1"/>
  <c r="V27" i="1" l="1"/>
  <c r="X27" i="1"/>
  <c r="T27" i="1"/>
</calcChain>
</file>

<file path=xl/sharedStrings.xml><?xml version="1.0" encoding="utf-8"?>
<sst xmlns="http://schemas.openxmlformats.org/spreadsheetml/2006/main" count="55" uniqueCount="51">
  <si>
    <t>PODER JUDICIÁRIO</t>
  </si>
  <si>
    <t>ÓRGÃO:</t>
  </si>
  <si>
    <t>JUSTIÇA FEDERAL</t>
  </si>
  <si>
    <t>UNIDADE:</t>
  </si>
  <si>
    <t>090047 - TRF 3ª REGIÃO PRECATÓRIOS E REQUISITÓRIOS DE PEQUENO VALOR</t>
  </si>
  <si>
    <t>Data de referência:</t>
  </si>
  <si>
    <t xml:space="preserve"> RESOLUÇÃO 102 CNJ - ANEXO II - DOTAÇÃO E EXECUÇÃO ORÇAMENTÁRIA</t>
  </si>
  <si>
    <t>Classificação Orçamentária</t>
  </si>
  <si>
    <t>Dotação Inicial</t>
  </si>
  <si>
    <t>Créditos Adicionais</t>
  </si>
  <si>
    <t>Dotação Atualizada</t>
  </si>
  <si>
    <t>Contingenciado</t>
  </si>
  <si>
    <t>Movimentação Líquida de Créditos</t>
  </si>
  <si>
    <t>Dotação Líquida</t>
  </si>
  <si>
    <t>Execução</t>
  </si>
  <si>
    <t>Unidade Orçamentária</t>
  </si>
  <si>
    <t>Função e Subfunção</t>
  </si>
  <si>
    <t xml:space="preserve">Programática
(Programa, Ação e Subtítulo) </t>
  </si>
  <si>
    <t xml:space="preserve">Descrição </t>
  </si>
  <si>
    <t>Esfera</t>
  </si>
  <si>
    <t>Fonte</t>
  </si>
  <si>
    <t>GND</t>
  </si>
  <si>
    <t>Acréscimos</t>
  </si>
  <si>
    <t>Decréscimos</t>
  </si>
  <si>
    <t>Provisão</t>
  </si>
  <si>
    <t>Destaque</t>
  </si>
  <si>
    <t>Empenhado</t>
  </si>
  <si>
    <t>%</t>
  </si>
  <si>
    <t>Liquidado</t>
  </si>
  <si>
    <t>Pago</t>
  </si>
  <si>
    <t>Código</t>
  </si>
  <si>
    <t>Descrição</t>
  </si>
  <si>
    <t>Programa</t>
  </si>
  <si>
    <t>Ação e Subtítulo</t>
  </si>
  <si>
    <t>A</t>
  </si>
  <si>
    <t>B</t>
  </si>
  <si>
    <t>C</t>
  </si>
  <si>
    <t>D=A+B-C</t>
  </si>
  <si>
    <t>E</t>
  </si>
  <si>
    <t>F</t>
  </si>
  <si>
    <t>G</t>
  </si>
  <si>
    <t>H = D-E+F+G</t>
  </si>
  <si>
    <t>I</t>
  </si>
  <si>
    <t>I / H</t>
  </si>
  <si>
    <t>J</t>
  </si>
  <si>
    <t>J / H</t>
  </si>
  <si>
    <t>K</t>
  </si>
  <si>
    <t>K / H</t>
  </si>
  <si>
    <t>Total</t>
  </si>
  <si>
    <t>Obs.: 1. Movimentação líquida de créditos = Provisão/Destaque recebidos - Provisão/Destaque concedidos</t>
  </si>
  <si>
    <t xml:space="preserve">           2. Nas colunas relativas à execução, não incluir as despesas referentes aos restos a pagar do ano anterior.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</si>
</sst>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0">
    <numFmt numFmtId="43" formatCode="_-* #,##0.00_-;\-* #,##0.00_-;_-* &quot;-&quot;??_-;_-@_-"/>
    <numFmt numFmtId="164" formatCode="0.0%"/>
    <numFmt numFmtId="165" formatCode="[$-416]mmmm\-yy;@"/>
    <numFmt numFmtId="166" formatCode="_(* #,##0_);_(* \(#,##0\);_(* &quot;-&quot;??_);_(@_)"/>
    <numFmt numFmtId="168" formatCode="General_)"/>
    <numFmt numFmtId="169" formatCode="_(* #,##0_);_(* \(#,##0\);_(* \-_);_(@_)"/>
    <numFmt numFmtId="170" formatCode="_(* #,##0.00_);_(* \(#,##0.00\);_(* \-??_);_(@_)"/>
    <numFmt numFmtId="171" formatCode="\$#,##0\ ;&quot;($&quot;#,##0\)"/>
    <numFmt numFmtId="172" formatCode="0.000000"/>
    <numFmt numFmtId="173" formatCode="yyyy\:mm"/>
    <numFmt numFmtId="174" formatCode="_([$€-2]* #,##0.00_);_([$€-2]* \(#,##0.00\);_([$€-2]* \-??_)"/>
    <numFmt numFmtId="175" formatCode="0.0000000"/>
    <numFmt numFmtId="176" formatCode="_(&quot;R$ &quot;* #,##0.00_);_(&quot;R$ &quot;* \(#,##0.00\);_(&quot;R$ &quot;* \-??_);_(@_)"/>
    <numFmt numFmtId="177" formatCode="%#,#00"/>
    <numFmt numFmtId="178" formatCode="#.##000"/>
    <numFmt numFmtId="179" formatCode="#,##0.000000"/>
    <numFmt numFmtId="180" formatCode="_-* #,##0.00_-;\-* #,##0.00_-;_-* \-??_-;_-@_-"/>
    <numFmt numFmtId="181" formatCode="0.000"/>
    <numFmt numFmtId="182" formatCode="mm/yy"/>
    <numFmt numFmtId="183" formatCode="#.##0,"/>
  </numFmts>
  <fonts count="58">
    <font>
      <sz val="10"/>
      <name val="Arial"/>
    </font>
    <font>
      <sz val="11"/>
      <color theme="1"/>
      <name val="Calibri"/>
      <family val="2"/>
      <scheme val="minor"/>
    </font>
    <font>
      <sz val="9"/>
      <name val="Arial"/>
      <family val="2"/>
    </font>
    <font>
      <sz val="10"/>
      <name val="Arial"/>
      <family val="2"/>
    </font>
    <font>
      <sz val="9"/>
      <color rgb="FFFF0000"/>
      <name val="Arial"/>
      <family val="2"/>
    </font>
    <font>
      <b/>
      <sz val="9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11"/>
      <color indexed="20"/>
      <name val="Calibri"/>
      <family val="2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</font>
    <font>
      <sz val="11"/>
      <color indexed="17"/>
      <name val="Calibri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1"/>
    </font>
    <font>
      <b/>
      <sz val="9"/>
      <name val="Times New Roman"/>
      <family val="1"/>
      <charset val="1"/>
    </font>
    <font>
      <b/>
      <sz val="11"/>
      <color indexed="9"/>
      <name val="Calibri"/>
      <family val="2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</font>
    <font>
      <sz val="11"/>
      <color indexed="52"/>
      <name val="Calibri"/>
      <family val="2"/>
      <charset val="1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</font>
    <font>
      <sz val="11"/>
      <color indexed="60"/>
      <name val="Calibri"/>
      <family val="2"/>
      <charset val="1"/>
    </font>
    <font>
      <sz val="10"/>
      <color rgb="FF000000"/>
      <name val="Arial"/>
      <family val="2"/>
    </font>
    <font>
      <sz val="10"/>
      <name val="Arial"/>
      <family val="2"/>
      <charset val="1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8"/>
      <color indexed="56"/>
      <name val="Cambria"/>
      <family val="2"/>
    </font>
    <font>
      <b/>
      <sz val="14"/>
      <name val="Times New Roman"/>
      <family val="1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4"/>
      <name val="Times New Roman"/>
      <family val="1"/>
    </font>
    <font>
      <b/>
      <sz val="1"/>
      <color indexed="8"/>
      <name val="Courier New"/>
      <family val="3"/>
      <charset val="1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1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41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91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7" fillId="3" borderId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7" fillId="4" borderId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7" fillId="5" borderId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5" borderId="0" applyNumberFormat="0" applyBorder="0" applyAlignment="0" applyProtection="0"/>
    <xf numFmtId="0" fontId="6" fillId="9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7" fillId="9" borderId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7" fillId="10" borderId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7" fillId="11" borderId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7" fillId="5" borderId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7" fillId="9" borderId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7" fillId="12" borderId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9" fillId="13" borderId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9" fillId="10" borderId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9" fillId="11" borderId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9" fillId="14" borderId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15" borderId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9" fillId="16" borderId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20" borderId="0" applyNumberFormat="0" applyBorder="0" applyAlignment="0" applyProtection="0"/>
    <xf numFmtId="168" fontId="10" fillId="0" borderId="25"/>
    <xf numFmtId="0" fontId="11" fillId="3" borderId="0" applyNumberFormat="0" applyBorder="0" applyAlignment="0" applyProtection="0"/>
    <xf numFmtId="168" fontId="12" fillId="0" borderId="0">
      <alignment vertical="top"/>
    </xf>
    <xf numFmtId="168" fontId="13" fillId="0" borderId="0">
      <alignment horizontal="right"/>
    </xf>
    <xf numFmtId="168" fontId="13" fillId="0" borderId="0">
      <alignment horizontal="left"/>
    </xf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5" fillId="4" borderId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2" fontId="16" fillId="0" borderId="0">
      <protection locked="0"/>
    </xf>
    <xf numFmtId="2" fontId="17" fillId="0" borderId="0">
      <protection locked="0"/>
    </xf>
    <xf numFmtId="0" fontId="18" fillId="0" borderId="0"/>
    <xf numFmtId="0" fontId="19" fillId="0" borderId="0"/>
    <xf numFmtId="0" fontId="20" fillId="8" borderId="26" applyNumberFormat="0" applyAlignment="0" applyProtection="0"/>
    <xf numFmtId="0" fontId="20" fillId="8" borderId="26" applyNumberFormat="0" applyAlignment="0" applyProtection="0"/>
    <xf numFmtId="0" fontId="20" fillId="8" borderId="26" applyNumberFormat="0" applyAlignment="0" applyProtection="0"/>
    <xf numFmtId="0" fontId="21" fillId="8" borderId="26"/>
    <xf numFmtId="0" fontId="20" fillId="8" borderId="26" applyNumberFormat="0" applyAlignment="0" applyProtection="0"/>
    <xf numFmtId="0" fontId="20" fillId="8" borderId="26" applyNumberFormat="0" applyAlignment="0" applyProtection="0"/>
    <xf numFmtId="0" fontId="22" fillId="0" borderId="0">
      <alignment vertical="center"/>
    </xf>
    <xf numFmtId="0" fontId="23" fillId="21" borderId="27" applyNumberFormat="0" applyAlignment="0" applyProtection="0"/>
    <xf numFmtId="0" fontId="23" fillId="21" borderId="27" applyNumberFormat="0" applyAlignment="0" applyProtection="0"/>
    <xf numFmtId="0" fontId="24" fillId="21" borderId="27"/>
    <xf numFmtId="0" fontId="23" fillId="21" borderId="27" applyNumberFormat="0" applyAlignment="0" applyProtection="0"/>
    <xf numFmtId="0" fontId="23" fillId="21" borderId="27" applyNumberFormat="0" applyAlignment="0" applyProtection="0"/>
    <xf numFmtId="0" fontId="25" fillId="0" borderId="28" applyNumberFormat="0" applyFill="0" applyAlignment="0" applyProtection="0"/>
    <xf numFmtId="0" fontId="25" fillId="0" borderId="28" applyNumberFormat="0" applyFill="0" applyAlignment="0" applyProtection="0"/>
    <xf numFmtId="0" fontId="26" fillId="0" borderId="28"/>
    <xf numFmtId="0" fontId="25" fillId="0" borderId="28" applyNumberFormat="0" applyFill="0" applyAlignment="0" applyProtection="0"/>
    <xf numFmtId="0" fontId="25" fillId="0" borderId="28" applyNumberFormat="0" applyFill="0" applyAlignment="0" applyProtection="0"/>
    <xf numFmtId="0" fontId="23" fillId="21" borderId="27" applyNumberFormat="0" applyAlignment="0" applyProtection="0"/>
    <xf numFmtId="4" fontId="7" fillId="0" borderId="0"/>
    <xf numFmtId="169" fontId="7" fillId="0" borderId="0"/>
    <xf numFmtId="170" fontId="3" fillId="0" borderId="0" applyBorder="0" applyAlignment="0" applyProtection="0"/>
    <xf numFmtId="170" fontId="3" fillId="0" borderId="0" applyBorder="0" applyAlignment="0" applyProtection="0"/>
    <xf numFmtId="40" fontId="7" fillId="0" borderId="0"/>
    <xf numFmtId="3" fontId="7" fillId="0" borderId="0"/>
    <xf numFmtId="0" fontId="7" fillId="0" borderId="0"/>
    <xf numFmtId="0" fontId="7" fillId="0" borderId="0"/>
    <xf numFmtId="171" fontId="7" fillId="0" borderId="0"/>
    <xf numFmtId="0" fontId="7" fillId="0" borderId="0"/>
    <xf numFmtId="0" fontId="7" fillId="0" borderId="0"/>
    <xf numFmtId="172" fontId="7" fillId="0" borderId="0"/>
    <xf numFmtId="173" fontId="7" fillId="0" borderId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9" fillId="17" borderId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9" fillId="18" borderId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9" fillId="19" borderId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9" fillId="14" borderId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15" borderId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9" fillId="20" borderId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27" fillId="7" borderId="26" applyNumberFormat="0" applyAlignment="0" applyProtection="0"/>
    <xf numFmtId="0" fontId="27" fillId="7" borderId="26" applyNumberFormat="0" applyAlignment="0" applyProtection="0"/>
    <xf numFmtId="0" fontId="27" fillId="7" borderId="26" applyNumberFormat="0" applyAlignment="0" applyProtection="0"/>
    <xf numFmtId="0" fontId="27" fillId="7" borderId="26" applyNumberFormat="0" applyAlignment="0" applyProtection="0"/>
    <xf numFmtId="0" fontId="27" fillId="8" borderId="26" applyNumberFormat="0" applyAlignment="0" applyProtection="0"/>
    <xf numFmtId="174" fontId="3" fillId="0" borderId="0" applyFill="0" applyBorder="0" applyAlignment="0" applyProtection="0"/>
    <xf numFmtId="0" fontId="3" fillId="0" borderId="0" applyFill="0" applyBorder="0" applyAlignment="0" applyProtection="0"/>
    <xf numFmtId="174" fontId="3" fillId="0" borderId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29">
      <alignment horizontal="center"/>
    </xf>
    <xf numFmtId="2" fontId="7" fillId="0" borderId="0"/>
    <xf numFmtId="2" fontId="7" fillId="0" borderId="0"/>
    <xf numFmtId="0" fontId="30" fillId="0" borderId="0">
      <alignment horizontal="left"/>
    </xf>
    <xf numFmtId="0" fontId="14" fillId="4" borderId="0" applyNumberFormat="0" applyBorder="0" applyAlignment="0" applyProtection="0"/>
    <xf numFmtId="0" fontId="31" fillId="0" borderId="30" applyNumberFormat="0" applyFill="0" applyAlignment="0" applyProtection="0"/>
    <xf numFmtId="0" fontId="32" fillId="0" borderId="31" applyNumberFormat="0" applyFill="0" applyAlignment="0" applyProtection="0"/>
    <xf numFmtId="0" fontId="33" fillId="0" borderId="32" applyNumberFormat="0" applyFill="0" applyAlignment="0" applyProtection="0"/>
    <xf numFmtId="0" fontId="33" fillId="0" borderId="0" applyNumberFormat="0" applyFill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34" fillId="3" borderId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35" fillId="0" borderId="0"/>
    <xf numFmtId="0" fontId="27" fillId="7" borderId="26" applyNumberFormat="0" applyAlignment="0" applyProtection="0"/>
    <xf numFmtId="0" fontId="29" fillId="0" borderId="33">
      <alignment horizontal="center"/>
    </xf>
    <xf numFmtId="0" fontId="36" fillId="0" borderId="34">
      <alignment horizontal="center"/>
    </xf>
    <xf numFmtId="175" fontId="7" fillId="0" borderId="0"/>
    <xf numFmtId="0" fontId="25" fillId="0" borderId="28" applyNumberFormat="0" applyFill="0" applyAlignment="0" applyProtection="0"/>
    <xf numFmtId="170" fontId="7" fillId="0" borderId="0"/>
    <xf numFmtId="176" fontId="3" fillId="0" borderId="0" applyFill="0" applyBorder="0" applyAlignment="0" applyProtection="0"/>
    <xf numFmtId="171" fontId="7" fillId="0" borderId="0"/>
    <xf numFmtId="0" fontId="37" fillId="22" borderId="0" applyNumberFormat="0" applyBorder="0" applyAlignment="0" applyProtection="0"/>
    <xf numFmtId="0" fontId="37" fillId="22" borderId="0" applyNumberFormat="0" applyBorder="0" applyAlignment="0" applyProtection="0"/>
    <xf numFmtId="0" fontId="38" fillId="22" borderId="0"/>
    <xf numFmtId="0" fontId="37" fillId="22" borderId="0" applyNumberFormat="0" applyBorder="0" applyAlignment="0" applyProtection="0"/>
    <xf numFmtId="0" fontId="37" fillId="22" borderId="0" applyNumberFormat="0" applyBorder="0" applyAlignment="0" applyProtection="0"/>
    <xf numFmtId="0" fontId="37" fillId="2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" fillId="0" borderId="0"/>
    <xf numFmtId="0" fontId="3" fillId="0" borderId="0"/>
    <xf numFmtId="0" fontId="4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6" fillId="0" borderId="0"/>
    <xf numFmtId="0" fontId="7" fillId="0" borderId="0"/>
    <xf numFmtId="0" fontId="3" fillId="0" borderId="0"/>
    <xf numFmtId="0" fontId="3" fillId="0" borderId="0"/>
    <xf numFmtId="0" fontId="40" fillId="0" borderId="0"/>
    <xf numFmtId="0" fontId="40" fillId="0" borderId="0"/>
    <xf numFmtId="0" fontId="3" fillId="0" borderId="0"/>
    <xf numFmtId="0" fontId="3" fillId="0" borderId="0"/>
    <xf numFmtId="0" fontId="3" fillId="23" borderId="35" applyNumberFormat="0" applyAlignment="0" applyProtection="0"/>
    <xf numFmtId="0" fontId="3" fillId="23" borderId="35" applyNumberFormat="0" applyAlignment="0" applyProtection="0"/>
    <xf numFmtId="0" fontId="3" fillId="23" borderId="35" applyNumberFormat="0" applyAlignment="0" applyProtection="0"/>
    <xf numFmtId="0" fontId="3" fillId="23" borderId="35" applyNumberFormat="0" applyAlignment="0" applyProtection="0"/>
    <xf numFmtId="0" fontId="3" fillId="23" borderId="35" applyNumberFormat="0" applyAlignment="0" applyProtection="0"/>
    <xf numFmtId="0" fontId="3" fillId="23" borderId="35" applyNumberFormat="0" applyAlignment="0" applyProtection="0"/>
    <xf numFmtId="0" fontId="41" fillId="8" borderId="36" applyNumberFormat="0" applyAlignment="0" applyProtection="0"/>
    <xf numFmtId="10" fontId="7" fillId="0" borderId="0"/>
    <xf numFmtId="177" fontId="16" fillId="0" borderId="0">
      <protection locked="0"/>
    </xf>
    <xf numFmtId="178" fontId="16" fillId="0" borderId="0">
      <protection locked="0"/>
    </xf>
    <xf numFmtId="9" fontId="3" fillId="0" borderId="0" applyFill="0" applyBorder="0" applyAlignment="0" applyProtection="0"/>
    <xf numFmtId="9" fontId="3" fillId="0" borderId="0" applyFont="0" applyFill="0" applyBorder="0" applyAlignment="0" applyProtection="0"/>
    <xf numFmtId="9" fontId="7" fillId="0" borderId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7" fillId="0" borderId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0" fontId="13" fillId="0" borderId="0"/>
    <xf numFmtId="0" fontId="41" fillId="8" borderId="36" applyNumberFormat="0" applyAlignment="0" applyProtection="0"/>
    <xf numFmtId="0" fontId="41" fillId="8" borderId="36" applyNumberFormat="0" applyAlignment="0" applyProtection="0"/>
    <xf numFmtId="0" fontId="42" fillId="8" borderId="36"/>
    <xf numFmtId="0" fontId="41" fillId="8" borderId="36" applyNumberFormat="0" applyAlignment="0" applyProtection="0"/>
    <xf numFmtId="0" fontId="41" fillId="8" borderId="36" applyNumberFormat="0" applyAlignment="0" applyProtection="0"/>
    <xf numFmtId="38" fontId="7" fillId="0" borderId="0"/>
    <xf numFmtId="38" fontId="43" fillId="0" borderId="37"/>
    <xf numFmtId="179" fontId="40" fillId="0" borderId="0">
      <protection locked="0"/>
    </xf>
    <xf numFmtId="170" fontId="3" fillId="0" borderId="0" applyFill="0" applyBorder="0" applyAlignment="0" applyProtection="0"/>
    <xf numFmtId="170" fontId="3" fillId="0" borderId="0" applyFill="0" applyBorder="0" applyAlignment="0" applyProtection="0"/>
    <xf numFmtId="170" fontId="3" fillId="0" borderId="0" applyFill="0" applyBorder="0" applyAlignment="0" applyProtection="0"/>
    <xf numFmtId="170" fontId="3" fillId="0" borderId="0" applyFill="0" applyBorder="0" applyAlignment="0" applyProtection="0"/>
    <xf numFmtId="170" fontId="3" fillId="0" borderId="0" applyFill="0" applyBorder="0" applyAlignment="0" applyProtection="0"/>
    <xf numFmtId="170" fontId="3" fillId="0" borderId="0" applyFill="0" applyBorder="0" applyAlignment="0" applyProtection="0"/>
    <xf numFmtId="170" fontId="3" fillId="0" borderId="0" applyFill="0" applyBorder="0" applyAlignment="0" applyProtection="0"/>
    <xf numFmtId="170" fontId="3" fillId="0" borderId="0" applyFill="0" applyBorder="0" applyAlignment="0" applyProtection="0"/>
    <xf numFmtId="170" fontId="3" fillId="0" borderId="0" applyFill="0" applyBorder="0" applyAlignment="0" applyProtection="0"/>
    <xf numFmtId="170" fontId="3" fillId="0" borderId="0" applyFill="0" applyBorder="0" applyAlignment="0" applyProtection="0"/>
    <xf numFmtId="170" fontId="3" fillId="0" borderId="0" applyFill="0" applyBorder="0" applyAlignment="0" applyProtection="0"/>
    <xf numFmtId="170" fontId="3" fillId="0" borderId="0" applyFill="0" applyBorder="0" applyAlignment="0" applyProtection="0"/>
    <xf numFmtId="170" fontId="3" fillId="0" borderId="0" applyFill="0" applyBorder="0" applyAlignment="0" applyProtection="0"/>
    <xf numFmtId="170" fontId="3" fillId="0" borderId="0" applyFill="0" applyBorder="0" applyAlignment="0" applyProtection="0"/>
    <xf numFmtId="170" fontId="3" fillId="0" borderId="0" applyFill="0" applyBorder="0" applyAlignment="0" applyProtection="0"/>
    <xf numFmtId="170" fontId="3" fillId="0" borderId="0" applyFill="0" applyBorder="0" applyAlignment="0" applyProtection="0"/>
    <xf numFmtId="170" fontId="3" fillId="0" borderId="0" applyFill="0" applyBorder="0" applyAlignment="0" applyProtection="0"/>
    <xf numFmtId="170" fontId="3" fillId="0" borderId="0" applyFill="0" applyBorder="0" applyAlignment="0" applyProtection="0"/>
    <xf numFmtId="170" fontId="3" fillId="0" borderId="0" applyFill="0" applyBorder="0" applyAlignment="0" applyProtection="0"/>
    <xf numFmtId="170" fontId="3" fillId="0" borderId="0" applyFill="0" applyBorder="0" applyAlignment="0" applyProtection="0"/>
    <xf numFmtId="170" fontId="3" fillId="0" borderId="0" applyFill="0" applyBorder="0" applyAlignment="0" applyProtection="0"/>
    <xf numFmtId="170" fontId="3" fillId="0" borderId="0" applyFill="0" applyBorder="0" applyAlignment="0" applyProtection="0"/>
    <xf numFmtId="170" fontId="3" fillId="0" borderId="0" applyFill="0" applyBorder="0" applyAlignment="0" applyProtection="0"/>
    <xf numFmtId="170" fontId="3" fillId="0" borderId="0" applyFill="0" applyBorder="0" applyAlignment="0" applyProtection="0"/>
    <xf numFmtId="170" fontId="3" fillId="0" borderId="0" applyFill="0" applyBorder="0" applyAlignment="0" applyProtection="0"/>
    <xf numFmtId="170" fontId="3" fillId="0" borderId="0" applyFill="0" applyBorder="0" applyAlignment="0" applyProtection="0"/>
    <xf numFmtId="170" fontId="3" fillId="0" borderId="0" applyFill="0" applyBorder="0" applyAlignment="0" applyProtection="0"/>
    <xf numFmtId="170" fontId="7" fillId="0" borderId="0"/>
    <xf numFmtId="180" fontId="3" fillId="0" borderId="0" applyFill="0" applyBorder="0" applyAlignment="0" applyProtection="0"/>
    <xf numFmtId="170" fontId="3" fillId="0" borderId="0"/>
    <xf numFmtId="0" fontId="3" fillId="0" borderId="0"/>
    <xf numFmtId="170" fontId="3" fillId="0" borderId="0"/>
    <xf numFmtId="170" fontId="40" fillId="0" borderId="0"/>
    <xf numFmtId="170" fontId="3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46" fillId="0" borderId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181" fontId="7" fillId="0" borderId="0"/>
    <xf numFmtId="182" fontId="7" fillId="0" borderId="0"/>
    <xf numFmtId="0" fontId="47" fillId="0" borderId="0" applyNumberFormat="0" applyFill="0" applyBorder="0" applyAlignment="0" applyProtection="0"/>
    <xf numFmtId="0" fontId="48" fillId="0" borderId="38"/>
    <xf numFmtId="0" fontId="31" fillId="0" borderId="30" applyNumberFormat="0" applyFill="0" applyAlignment="0" applyProtection="0"/>
    <xf numFmtId="0" fontId="31" fillId="0" borderId="30" applyNumberFormat="0" applyFill="0" applyAlignment="0" applyProtection="0"/>
    <xf numFmtId="0" fontId="31" fillId="0" borderId="30" applyNumberFormat="0" applyFill="0" applyAlignment="0" applyProtection="0"/>
    <xf numFmtId="0" fontId="49" fillId="0" borderId="30"/>
    <xf numFmtId="0" fontId="31" fillId="0" borderId="30" applyNumberFormat="0" applyFill="0" applyAlignment="0" applyProtection="0"/>
    <xf numFmtId="0" fontId="31" fillId="0" borderId="30" applyNumberFormat="0" applyFill="0" applyAlignment="0" applyProtection="0"/>
    <xf numFmtId="0" fontId="50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32" fillId="0" borderId="31" applyNumberFormat="0" applyFill="0" applyAlignment="0" applyProtection="0"/>
    <xf numFmtId="0" fontId="32" fillId="0" borderId="31" applyNumberFormat="0" applyFill="0" applyAlignment="0" applyProtection="0"/>
    <xf numFmtId="0" fontId="51" fillId="0" borderId="31"/>
    <xf numFmtId="0" fontId="32" fillId="0" borderId="31" applyNumberFormat="0" applyFill="0" applyAlignment="0" applyProtection="0"/>
    <xf numFmtId="0" fontId="32" fillId="0" borderId="31" applyNumberFormat="0" applyFill="0" applyAlignment="0" applyProtection="0"/>
    <xf numFmtId="0" fontId="33" fillId="0" borderId="32" applyNumberFormat="0" applyFill="0" applyAlignment="0" applyProtection="0"/>
    <xf numFmtId="0" fontId="33" fillId="0" borderId="32" applyNumberFormat="0" applyFill="0" applyAlignment="0" applyProtection="0"/>
    <xf numFmtId="0" fontId="52" fillId="0" borderId="32"/>
    <xf numFmtId="0" fontId="33" fillId="0" borderId="32" applyNumberFormat="0" applyFill="0" applyAlignment="0" applyProtection="0"/>
    <xf numFmtId="0" fontId="33" fillId="0" borderId="32" applyNumberFormat="0" applyFill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52" fillId="0" borderId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3" fillId="0" borderId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4" fillId="0" borderId="39"/>
    <xf numFmtId="2" fontId="55" fillId="0" borderId="0">
      <protection locked="0"/>
    </xf>
    <xf numFmtId="2" fontId="55" fillId="0" borderId="0">
      <protection locked="0"/>
    </xf>
    <xf numFmtId="0" fontId="56" fillId="0" borderId="40" applyNumberFormat="0" applyFill="0" applyAlignment="0" applyProtection="0"/>
    <xf numFmtId="0" fontId="56" fillId="0" borderId="40" applyNumberFormat="0" applyFill="0" applyAlignment="0" applyProtection="0"/>
    <xf numFmtId="0" fontId="57" fillId="0" borderId="40"/>
    <xf numFmtId="0" fontId="56" fillId="0" borderId="40" applyNumberFormat="0" applyFill="0" applyAlignment="0" applyProtection="0"/>
    <xf numFmtId="0" fontId="56" fillId="0" borderId="40" applyNumberFormat="0" applyFill="0" applyAlignment="0" applyProtection="0"/>
    <xf numFmtId="178" fontId="16" fillId="0" borderId="0">
      <protection locked="0"/>
    </xf>
    <xf numFmtId="183" fontId="16" fillId="0" borderId="0">
      <protection locked="0"/>
    </xf>
    <xf numFmtId="0" fontId="40" fillId="0" borderId="0"/>
    <xf numFmtId="170" fontId="3" fillId="0" borderId="0" applyFill="0" applyBorder="0" applyAlignment="0" applyProtection="0"/>
    <xf numFmtId="180" fontId="3" fillId="0" borderId="0" applyFill="0" applyBorder="0" applyAlignment="0" applyProtection="0"/>
    <xf numFmtId="170" fontId="3" fillId="0" borderId="0" applyFill="0" applyBorder="0" applyAlignment="0" applyProtection="0"/>
    <xf numFmtId="180" fontId="3" fillId="0" borderId="0" applyFill="0" applyBorder="0" applyAlignment="0" applyProtection="0"/>
    <xf numFmtId="3" fontId="7" fillId="0" borderId="0"/>
    <xf numFmtId="0" fontId="44" fillId="0" borderId="0" applyNumberFormat="0" applyFill="0" applyBorder="0" applyAlignment="0" applyProtection="0"/>
  </cellStyleXfs>
  <cellXfs count="53">
    <xf numFmtId="0" fontId="0" fillId="0" borderId="0" xfId="0"/>
    <xf numFmtId="0" fontId="2" fillId="0" borderId="0" xfId="0" applyFont="1" applyAlignment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164" fontId="2" fillId="0" borderId="0" xfId="2" applyNumberFormat="1" applyFont="1" applyBorder="1" applyAlignment="1">
      <alignment horizontal="center"/>
    </xf>
    <xf numFmtId="0" fontId="4" fillId="0" borderId="0" xfId="0" applyFont="1" applyAlignment="1"/>
    <xf numFmtId="0" fontId="2" fillId="0" borderId="0" xfId="0" applyFont="1"/>
    <xf numFmtId="165" fontId="2" fillId="0" borderId="0" xfId="0" applyNumberFormat="1" applyFont="1" applyAlignment="1">
      <alignment horizontal="left"/>
    </xf>
    <xf numFmtId="165" fontId="2" fillId="0" borderId="0" xfId="0" applyNumberFormat="1" applyFont="1"/>
    <xf numFmtId="0" fontId="5" fillId="0" borderId="0" xfId="0" applyFont="1" applyAlignment="1">
      <alignment horizontal="center"/>
    </xf>
    <xf numFmtId="0" fontId="5" fillId="0" borderId="1" xfId="3" applyFont="1" applyFill="1" applyBorder="1" applyAlignment="1">
      <alignment horizontal="center" vertical="center" wrapText="1"/>
    </xf>
    <xf numFmtId="0" fontId="5" fillId="0" borderId="2" xfId="3" applyFont="1" applyFill="1" applyBorder="1" applyAlignment="1">
      <alignment horizontal="center" vertical="center" wrapText="1"/>
    </xf>
    <xf numFmtId="0" fontId="5" fillId="0" borderId="3" xfId="3" applyFont="1" applyFill="1" applyBorder="1" applyAlignment="1">
      <alignment horizontal="center" vertical="center" wrapText="1"/>
    </xf>
    <xf numFmtId="0" fontId="5" fillId="0" borderId="4" xfId="3" applyFont="1" applyFill="1" applyBorder="1" applyAlignment="1">
      <alignment horizontal="center" vertical="center" wrapText="1"/>
    </xf>
    <xf numFmtId="0" fontId="5" fillId="0" borderId="5" xfId="3" applyFont="1" applyFill="1" applyBorder="1" applyAlignment="1">
      <alignment horizontal="center" vertical="center" wrapText="1"/>
    </xf>
    <xf numFmtId="0" fontId="5" fillId="0" borderId="6" xfId="3" applyFont="1" applyFill="1" applyBorder="1" applyAlignment="1">
      <alignment horizontal="center" vertical="center" wrapText="1"/>
    </xf>
    <xf numFmtId="0" fontId="5" fillId="0" borderId="7" xfId="3" applyFont="1" applyFill="1" applyBorder="1" applyAlignment="1">
      <alignment horizontal="center" vertical="center" wrapText="1"/>
    </xf>
    <xf numFmtId="0" fontId="5" fillId="0" borderId="8" xfId="3" applyFont="1" applyFill="1" applyBorder="1" applyAlignment="1">
      <alignment horizontal="center" vertical="center" wrapText="1"/>
    </xf>
    <xf numFmtId="0" fontId="5" fillId="0" borderId="9" xfId="3" applyFont="1" applyFill="1" applyBorder="1" applyAlignment="1">
      <alignment horizontal="center" vertical="center" wrapText="1"/>
    </xf>
    <xf numFmtId="0" fontId="5" fillId="0" borderId="10" xfId="3" applyFont="1" applyFill="1" applyBorder="1" applyAlignment="1">
      <alignment horizontal="center" vertical="center" wrapText="1"/>
    </xf>
    <xf numFmtId="0" fontId="5" fillId="0" borderId="11" xfId="3" applyFont="1" applyFill="1" applyBorder="1" applyAlignment="1">
      <alignment horizontal="center" vertical="center" wrapText="1"/>
    </xf>
    <xf numFmtId="0" fontId="5" fillId="0" borderId="12" xfId="3" applyFont="1" applyFill="1" applyBorder="1" applyAlignment="1">
      <alignment horizontal="center" vertical="center" wrapText="1"/>
    </xf>
    <xf numFmtId="0" fontId="5" fillId="0" borderId="13" xfId="3" applyFont="1" applyFill="1" applyBorder="1" applyAlignment="1">
      <alignment horizontal="center" vertical="center" wrapText="1"/>
    </xf>
    <xf numFmtId="0" fontId="5" fillId="0" borderId="14" xfId="3" applyFont="1" applyFill="1" applyBorder="1" applyAlignment="1">
      <alignment horizontal="center" vertical="center" wrapText="1"/>
    </xf>
    <xf numFmtId="0" fontId="5" fillId="0" borderId="4" xfId="3" applyFont="1" applyFill="1" applyBorder="1" applyAlignment="1">
      <alignment horizontal="center" vertical="center" wrapText="1"/>
    </xf>
    <xf numFmtId="0" fontId="5" fillId="0" borderId="15" xfId="3" applyFont="1" applyFill="1" applyBorder="1" applyAlignment="1">
      <alignment horizontal="center" vertical="center" wrapText="1"/>
    </xf>
    <xf numFmtId="0" fontId="5" fillId="0" borderId="14" xfId="3" applyFont="1" applyFill="1" applyBorder="1" applyAlignment="1">
      <alignment horizontal="center" vertical="center" wrapText="1"/>
    </xf>
    <xf numFmtId="164" fontId="5" fillId="0" borderId="14" xfId="4" applyNumberFormat="1" applyFont="1" applyFill="1" applyBorder="1" applyAlignment="1">
      <alignment horizontal="center" vertical="center" wrapText="1"/>
    </xf>
    <xf numFmtId="164" fontId="5" fillId="0" borderId="11" xfId="4" applyNumberFormat="1" applyFont="1" applyFill="1" applyBorder="1" applyAlignment="1">
      <alignment horizontal="center" vertical="center" wrapText="1"/>
    </xf>
    <xf numFmtId="166" fontId="5" fillId="0" borderId="11" xfId="5" applyNumberFormat="1" applyFont="1" applyFill="1" applyBorder="1" applyAlignment="1">
      <alignment horizontal="center" vertical="center" wrapText="1"/>
    </xf>
    <xf numFmtId="0" fontId="5" fillId="0" borderId="16" xfId="3" applyFont="1" applyFill="1" applyBorder="1" applyAlignment="1">
      <alignment horizontal="center" vertical="center" wrapText="1"/>
    </xf>
    <xf numFmtId="0" fontId="5" fillId="0" borderId="16" xfId="3" applyFont="1" applyFill="1" applyBorder="1" applyAlignment="1">
      <alignment horizontal="center" vertical="center" wrapText="1"/>
    </xf>
    <xf numFmtId="0" fontId="5" fillId="0" borderId="17" xfId="3" applyFont="1" applyFill="1" applyBorder="1" applyAlignment="1">
      <alignment horizontal="center" vertical="center" wrapText="1"/>
    </xf>
    <xf numFmtId="0" fontId="5" fillId="0" borderId="18" xfId="3" applyFont="1" applyFill="1" applyBorder="1" applyAlignment="1">
      <alignment horizontal="center" vertical="center" wrapText="1"/>
    </xf>
    <xf numFmtId="0" fontId="5" fillId="0" borderId="19" xfId="3" applyFont="1" applyFill="1" applyBorder="1" applyAlignment="1">
      <alignment horizontal="center" vertical="center" wrapText="1"/>
    </xf>
    <xf numFmtId="164" fontId="5" fillId="0" borderId="20" xfId="4" applyNumberFormat="1" applyFont="1" applyFill="1" applyBorder="1" applyAlignment="1">
      <alignment horizontal="center" vertical="center" wrapText="1"/>
    </xf>
    <xf numFmtId="166" fontId="5" fillId="0" borderId="19" xfId="5" applyNumberFormat="1" applyFont="1" applyFill="1" applyBorder="1" applyAlignment="1">
      <alignment horizontal="center" vertical="center" wrapText="1"/>
    </xf>
    <xf numFmtId="0" fontId="2" fillId="0" borderId="21" xfId="3" applyNumberFormat="1" applyFont="1" applyFill="1" applyBorder="1" applyAlignment="1">
      <alignment horizontal="center" vertical="center" wrapText="1"/>
    </xf>
    <xf numFmtId="49" fontId="2" fillId="0" borderId="21" xfId="3" applyNumberFormat="1" applyFont="1" applyFill="1" applyBorder="1" applyAlignment="1">
      <alignment horizontal="left" vertical="center" wrapText="1"/>
    </xf>
    <xf numFmtId="49" fontId="2" fillId="0" borderId="21" xfId="3" applyNumberFormat="1" applyFont="1" applyFill="1" applyBorder="1" applyAlignment="1">
      <alignment horizontal="center" vertical="center" wrapText="1"/>
    </xf>
    <xf numFmtId="49" fontId="2" fillId="0" borderId="22" xfId="3" applyNumberFormat="1" applyFont="1" applyFill="1" applyBorder="1" applyAlignment="1">
      <alignment horizontal="left" vertical="center" wrapText="1"/>
    </xf>
    <xf numFmtId="166" fontId="5" fillId="0" borderId="21" xfId="5" applyNumberFormat="1" applyFont="1" applyBorder="1" applyAlignment="1">
      <alignment horizontal="right" vertical="center"/>
    </xf>
    <xf numFmtId="166" fontId="5" fillId="0" borderId="22" xfId="5" applyNumberFormat="1" applyFont="1" applyBorder="1" applyAlignment="1">
      <alignment horizontal="right" vertical="center"/>
    </xf>
    <xf numFmtId="166" fontId="2" fillId="0" borderId="21" xfId="5" applyNumberFormat="1" applyFont="1" applyBorder="1" applyAlignment="1">
      <alignment horizontal="right" vertical="center"/>
    </xf>
    <xf numFmtId="164" fontId="2" fillId="0" borderId="21" xfId="4" applyNumberFormat="1" applyFont="1" applyBorder="1" applyAlignment="1">
      <alignment horizontal="right" vertical="center"/>
    </xf>
    <xf numFmtId="0" fontId="5" fillId="0" borderId="23" xfId="3" applyFont="1" applyFill="1" applyBorder="1" applyAlignment="1">
      <alignment horizontal="center" vertical="center" wrapText="1"/>
    </xf>
    <xf numFmtId="166" fontId="5" fillId="0" borderId="24" xfId="5" applyNumberFormat="1" applyFont="1" applyFill="1" applyBorder="1" applyAlignment="1">
      <alignment horizontal="center" vertical="center" wrapText="1"/>
    </xf>
    <xf numFmtId="166" fontId="2" fillId="0" borderId="24" xfId="5" applyNumberFormat="1" applyFont="1" applyFill="1" applyBorder="1" applyAlignment="1">
      <alignment horizontal="right" vertical="center" wrapText="1"/>
    </xf>
    <xf numFmtId="164" fontId="2" fillId="0" borderId="24" xfId="4" applyNumberFormat="1" applyFont="1" applyBorder="1" applyAlignment="1">
      <alignment horizontal="right" vertical="center"/>
    </xf>
    <xf numFmtId="0" fontId="3" fillId="0" borderId="0" xfId="0" applyFont="1" applyBorder="1"/>
    <xf numFmtId="43" fontId="2" fillId="0" borderId="0" xfId="1" applyFont="1" applyBorder="1"/>
    <xf numFmtId="0" fontId="4" fillId="0" borderId="0" xfId="0" applyFont="1" applyBorder="1"/>
    <xf numFmtId="43" fontId="2" fillId="0" borderId="0" xfId="0" applyNumberFormat="1" applyFont="1" applyBorder="1"/>
  </cellXfs>
  <cellStyles count="391">
    <cellStyle name="20% - Accent1" xfId="9"/>
    <cellStyle name="20% - Accent2" xfId="10"/>
    <cellStyle name="20% - Accent3" xfId="11"/>
    <cellStyle name="20% - Accent4" xfId="12"/>
    <cellStyle name="20% - Accent5" xfId="13"/>
    <cellStyle name="20% - Accent6" xfId="14"/>
    <cellStyle name="20% - Ênfase1 2" xfId="15"/>
    <cellStyle name="20% - Ênfase1 2 2" xfId="16"/>
    <cellStyle name="20% - Ênfase1 2_00_ANEXO V 2015 - VERSÃO INICIAL PLOA_2015" xfId="17"/>
    <cellStyle name="20% - Ênfase1 3" xfId="18"/>
    <cellStyle name="20% - Ênfase1 4" xfId="19"/>
    <cellStyle name="20% - Ênfase2 2" xfId="20"/>
    <cellStyle name="20% - Ênfase2 2 2" xfId="21"/>
    <cellStyle name="20% - Ênfase2 2_05_Impactos_Demais PLs_2013_Dados CNJ de jul-12" xfId="22"/>
    <cellStyle name="20% - Ênfase2 3" xfId="23"/>
    <cellStyle name="20% - Ênfase2 4" xfId="24"/>
    <cellStyle name="20% - Ênfase3 2" xfId="25"/>
    <cellStyle name="20% - Ênfase3 2 2" xfId="26"/>
    <cellStyle name="20% - Ênfase3 2_05_Impactos_Demais PLs_2013_Dados CNJ de jul-12" xfId="27"/>
    <cellStyle name="20% - Ênfase3 3" xfId="28"/>
    <cellStyle name="20% - Ênfase3 4" xfId="29"/>
    <cellStyle name="20% - Ênfase4 2" xfId="30"/>
    <cellStyle name="20% - Ênfase4 2 2" xfId="31"/>
    <cellStyle name="20% - Ênfase4 2_05_Impactos_Demais PLs_2013_Dados CNJ de jul-12" xfId="32"/>
    <cellStyle name="20% - Ênfase4 3" xfId="33"/>
    <cellStyle name="20% - Ênfase4 4" xfId="34"/>
    <cellStyle name="20% - Ênfase5 2" xfId="35"/>
    <cellStyle name="20% - Ênfase5 2 2" xfId="36"/>
    <cellStyle name="20% - Ênfase5 2_00_ANEXO V 2015 - VERSÃO INICIAL PLOA_2015" xfId="37"/>
    <cellStyle name="20% - Ênfase5 3" xfId="38"/>
    <cellStyle name="20% - Ênfase5 4" xfId="39"/>
    <cellStyle name="20% - Ênfase6 2" xfId="40"/>
    <cellStyle name="20% - Ênfase6 2 2" xfId="41"/>
    <cellStyle name="20% - Ênfase6 2_00_ANEXO V 2015 - VERSÃO INICIAL PLOA_2015" xfId="42"/>
    <cellStyle name="20% - Ênfase6 3" xfId="43"/>
    <cellStyle name="20% - Ênfase6 4" xfId="44"/>
    <cellStyle name="40% - Accent1" xfId="45"/>
    <cellStyle name="40% - Accent2" xfId="46"/>
    <cellStyle name="40% - Accent3" xfId="47"/>
    <cellStyle name="40% - Accent4" xfId="48"/>
    <cellStyle name="40% - Accent5" xfId="49"/>
    <cellStyle name="40% - Accent6" xfId="50"/>
    <cellStyle name="40% - Ênfase1 2" xfId="51"/>
    <cellStyle name="40% - Ênfase1 2 2" xfId="52"/>
    <cellStyle name="40% - Ênfase1 2_05_Impactos_Demais PLs_2013_Dados CNJ de jul-12" xfId="53"/>
    <cellStyle name="40% - Ênfase1 3" xfId="54"/>
    <cellStyle name="40% - Ênfase1 4" xfId="55"/>
    <cellStyle name="40% - Ênfase2 2" xfId="56"/>
    <cellStyle name="40% - Ênfase2 2 2" xfId="57"/>
    <cellStyle name="40% - Ênfase2 2_05_Impactos_Demais PLs_2013_Dados CNJ de jul-12" xfId="58"/>
    <cellStyle name="40% - Ênfase2 3" xfId="59"/>
    <cellStyle name="40% - Ênfase2 4" xfId="60"/>
    <cellStyle name="40% - Ênfase3 2" xfId="61"/>
    <cellStyle name="40% - Ênfase3 2 2" xfId="62"/>
    <cellStyle name="40% - Ênfase3 2_05_Impactos_Demais PLs_2013_Dados CNJ de jul-12" xfId="63"/>
    <cellStyle name="40% - Ênfase3 3" xfId="64"/>
    <cellStyle name="40% - Ênfase3 4" xfId="65"/>
    <cellStyle name="40% - Ênfase4 2" xfId="66"/>
    <cellStyle name="40% - Ênfase4 2 2" xfId="67"/>
    <cellStyle name="40% - Ênfase4 2_05_Impactos_Demais PLs_2013_Dados CNJ de jul-12" xfId="68"/>
    <cellStyle name="40% - Ênfase4 3" xfId="69"/>
    <cellStyle name="40% - Ênfase4 4" xfId="70"/>
    <cellStyle name="40% - Ênfase5 2" xfId="71"/>
    <cellStyle name="40% - Ênfase5 2 2" xfId="72"/>
    <cellStyle name="40% - Ênfase5 2_05_Impactos_Demais PLs_2013_Dados CNJ de jul-12" xfId="73"/>
    <cellStyle name="40% - Ênfase5 3" xfId="74"/>
    <cellStyle name="40% - Ênfase5 4" xfId="75"/>
    <cellStyle name="40% - Ênfase6 2" xfId="76"/>
    <cellStyle name="40% - Ênfase6 2 2" xfId="77"/>
    <cellStyle name="40% - Ênfase6 2_05_Impactos_Demais PLs_2013_Dados CNJ de jul-12" xfId="78"/>
    <cellStyle name="40% - Ênfase6 3" xfId="79"/>
    <cellStyle name="40% - Ênfase6 4" xfId="80"/>
    <cellStyle name="60% - Accent1" xfId="81"/>
    <cellStyle name="60% - Accent2" xfId="82"/>
    <cellStyle name="60% - Accent3" xfId="83"/>
    <cellStyle name="60% - Accent4" xfId="84"/>
    <cellStyle name="60% - Accent5" xfId="85"/>
    <cellStyle name="60% - Accent6" xfId="86"/>
    <cellStyle name="60% - Ênfase1 2" xfId="87"/>
    <cellStyle name="60% - Ênfase1 2 2" xfId="88"/>
    <cellStyle name="60% - Ênfase1 2_05_Impactos_Demais PLs_2013_Dados CNJ de jul-12" xfId="89"/>
    <cellStyle name="60% - Ênfase1 3" xfId="90"/>
    <cellStyle name="60% - Ênfase1 4" xfId="91"/>
    <cellStyle name="60% - Ênfase2 2" xfId="92"/>
    <cellStyle name="60% - Ênfase2 2 2" xfId="93"/>
    <cellStyle name="60% - Ênfase2 2_05_Impactos_Demais PLs_2013_Dados CNJ de jul-12" xfId="94"/>
    <cellStyle name="60% - Ênfase2 3" xfId="95"/>
    <cellStyle name="60% - Ênfase2 4" xfId="96"/>
    <cellStyle name="60% - Ênfase3 2" xfId="97"/>
    <cellStyle name="60% - Ênfase3 2 2" xfId="98"/>
    <cellStyle name="60% - Ênfase3 2_05_Impactos_Demais PLs_2013_Dados CNJ de jul-12" xfId="99"/>
    <cellStyle name="60% - Ênfase3 3" xfId="100"/>
    <cellStyle name="60% - Ênfase3 4" xfId="101"/>
    <cellStyle name="60% - Ênfase4 2" xfId="102"/>
    <cellStyle name="60% - Ênfase4 2 2" xfId="103"/>
    <cellStyle name="60% - Ênfase4 2_05_Impactos_Demais PLs_2013_Dados CNJ de jul-12" xfId="104"/>
    <cellStyle name="60% - Ênfase4 3" xfId="105"/>
    <cellStyle name="60% - Ênfase4 4" xfId="106"/>
    <cellStyle name="60% - Ênfase5 2" xfId="107"/>
    <cellStyle name="60% - Ênfase5 2 2" xfId="108"/>
    <cellStyle name="60% - Ênfase5 2_05_Impactos_Demais PLs_2013_Dados CNJ de jul-12" xfId="109"/>
    <cellStyle name="60% - Ênfase5 3" xfId="110"/>
    <cellStyle name="60% - Ênfase5 4" xfId="111"/>
    <cellStyle name="60% - Ênfase6 2" xfId="112"/>
    <cellStyle name="60% - Ênfase6 2 2" xfId="113"/>
    <cellStyle name="60% - Ênfase6 2_05_Impactos_Demais PLs_2013_Dados CNJ de jul-12" xfId="114"/>
    <cellStyle name="60% - Ênfase6 3" xfId="115"/>
    <cellStyle name="60% - Ênfase6 4" xfId="116"/>
    <cellStyle name="Accent1" xfId="117"/>
    <cellStyle name="Accent2" xfId="118"/>
    <cellStyle name="Accent3" xfId="119"/>
    <cellStyle name="Accent4" xfId="120"/>
    <cellStyle name="Accent5" xfId="121"/>
    <cellStyle name="Accent6" xfId="122"/>
    <cellStyle name="b0let" xfId="123"/>
    <cellStyle name="Bad" xfId="124"/>
    <cellStyle name="Bol-Data" xfId="125"/>
    <cellStyle name="bolet" xfId="126"/>
    <cellStyle name="Boletim" xfId="127"/>
    <cellStyle name="Bom 2" xfId="128"/>
    <cellStyle name="Bom 2 2" xfId="129"/>
    <cellStyle name="Bom 2_05_Impactos_Demais PLs_2013_Dados CNJ de jul-12" xfId="130"/>
    <cellStyle name="Bom 3" xfId="131"/>
    <cellStyle name="Bom 4" xfId="132"/>
    <cellStyle name="Cabe‡alho 1" xfId="133"/>
    <cellStyle name="Cabe‡alho 2" xfId="134"/>
    <cellStyle name="Cabeçalho 1" xfId="135"/>
    <cellStyle name="Cabeçalho 2" xfId="136"/>
    <cellStyle name="Calculation" xfId="137"/>
    <cellStyle name="Cálculo 2" xfId="138"/>
    <cellStyle name="Cálculo 2 2" xfId="139"/>
    <cellStyle name="Cálculo 2_05_Impactos_Demais PLs_2013_Dados CNJ de jul-12" xfId="140"/>
    <cellStyle name="Cálculo 3" xfId="141"/>
    <cellStyle name="Cálculo 4" xfId="142"/>
    <cellStyle name="Capítulo" xfId="143"/>
    <cellStyle name="Célula de Verificação 2" xfId="144"/>
    <cellStyle name="Célula de Verificação 2 2" xfId="145"/>
    <cellStyle name="Célula de Verificação 2_05_Impactos_Demais PLs_2013_Dados CNJ de jul-12" xfId="146"/>
    <cellStyle name="Célula de Verificação 3" xfId="147"/>
    <cellStyle name="Célula de Verificação 4" xfId="148"/>
    <cellStyle name="Célula Vinculada 2" xfId="149"/>
    <cellStyle name="Célula Vinculada 2 2" xfId="150"/>
    <cellStyle name="Célula Vinculada 2_05_Impactos_Demais PLs_2013_Dados CNJ de jul-12" xfId="151"/>
    <cellStyle name="Célula Vinculada 3" xfId="152"/>
    <cellStyle name="Célula Vinculada 4" xfId="153"/>
    <cellStyle name="Check Cell" xfId="154"/>
    <cellStyle name="Comma" xfId="155"/>
    <cellStyle name="Comma [0]_Auxiliar" xfId="156"/>
    <cellStyle name="Comma 2" xfId="157"/>
    <cellStyle name="Comma 3" xfId="158"/>
    <cellStyle name="Comma_Agenda" xfId="159"/>
    <cellStyle name="Comma0" xfId="160"/>
    <cellStyle name="Currency [0]_Auxiliar" xfId="161"/>
    <cellStyle name="Currency_Auxiliar" xfId="162"/>
    <cellStyle name="Currency0" xfId="163"/>
    <cellStyle name="Data" xfId="164"/>
    <cellStyle name="Date" xfId="165"/>
    <cellStyle name="Decimal 0, derecha" xfId="166"/>
    <cellStyle name="Decimal 2, derecha" xfId="167"/>
    <cellStyle name="Ênfase1 2" xfId="168"/>
    <cellStyle name="Ênfase1 2 2" xfId="169"/>
    <cellStyle name="Ênfase1 2_05_Impactos_Demais PLs_2013_Dados CNJ de jul-12" xfId="170"/>
    <cellStyle name="Ênfase1 3" xfId="171"/>
    <cellStyle name="Ênfase1 4" xfId="172"/>
    <cellStyle name="Ênfase2 2" xfId="173"/>
    <cellStyle name="Ênfase2 2 2" xfId="174"/>
    <cellStyle name="Ênfase2 2_05_Impactos_Demais PLs_2013_Dados CNJ de jul-12" xfId="175"/>
    <cellStyle name="Ênfase2 3" xfId="176"/>
    <cellStyle name="Ênfase2 4" xfId="177"/>
    <cellStyle name="Ênfase3 2" xfId="178"/>
    <cellStyle name="Ênfase3 2 2" xfId="179"/>
    <cellStyle name="Ênfase3 2_05_Impactos_Demais PLs_2013_Dados CNJ de jul-12" xfId="180"/>
    <cellStyle name="Ênfase3 3" xfId="181"/>
    <cellStyle name="Ênfase3 4" xfId="182"/>
    <cellStyle name="Ênfase4 2" xfId="183"/>
    <cellStyle name="Ênfase4 2 2" xfId="184"/>
    <cellStyle name="Ênfase4 2_05_Impactos_Demais PLs_2013_Dados CNJ de jul-12" xfId="185"/>
    <cellStyle name="Ênfase4 3" xfId="186"/>
    <cellStyle name="Ênfase4 4" xfId="187"/>
    <cellStyle name="Ênfase5 2" xfId="188"/>
    <cellStyle name="Ênfase5 2 2" xfId="189"/>
    <cellStyle name="Ênfase5 2_05_Impactos_Demais PLs_2013_Dados CNJ de jul-12" xfId="190"/>
    <cellStyle name="Ênfase5 3" xfId="191"/>
    <cellStyle name="Ênfase5 4" xfId="192"/>
    <cellStyle name="Ênfase6 2" xfId="193"/>
    <cellStyle name="Ênfase6 2 2" xfId="194"/>
    <cellStyle name="Ênfase6 2_05_Impactos_Demais PLs_2013_Dados CNJ de jul-12" xfId="195"/>
    <cellStyle name="Ênfase6 3" xfId="196"/>
    <cellStyle name="Ênfase6 4" xfId="197"/>
    <cellStyle name="Entrada 2" xfId="198"/>
    <cellStyle name="Entrada 2 2" xfId="199"/>
    <cellStyle name="Entrada 2_00_ANEXO V 2015 - VERSÃO INICIAL PLOA_2015" xfId="200"/>
    <cellStyle name="Entrada 3" xfId="201"/>
    <cellStyle name="Entrada 4" xfId="202"/>
    <cellStyle name="Euro" xfId="203"/>
    <cellStyle name="Euro 2" xfId="204"/>
    <cellStyle name="Euro_00_ANEXO V 2015 - VERSÃO INICIAL PLOA_2015" xfId="205"/>
    <cellStyle name="Explanatory Text" xfId="206"/>
    <cellStyle name="Fim" xfId="207"/>
    <cellStyle name="Fixed" xfId="208"/>
    <cellStyle name="Fixo" xfId="209"/>
    <cellStyle name="Fonte" xfId="210"/>
    <cellStyle name="Good" xfId="211"/>
    <cellStyle name="Heading 1" xfId="212"/>
    <cellStyle name="Heading 2" xfId="213"/>
    <cellStyle name="Heading 3" xfId="214"/>
    <cellStyle name="Heading 4" xfId="215"/>
    <cellStyle name="Incorreto 2" xfId="216"/>
    <cellStyle name="Incorreto 2 2" xfId="217"/>
    <cellStyle name="Incorreto 2_05_Impactos_Demais PLs_2013_Dados CNJ de jul-12" xfId="218"/>
    <cellStyle name="Incorreto 3" xfId="219"/>
    <cellStyle name="Incorreto 4" xfId="220"/>
    <cellStyle name="Indefinido" xfId="221"/>
    <cellStyle name="Input" xfId="222"/>
    <cellStyle name="Jr_Normal" xfId="223"/>
    <cellStyle name="Leg_It_1" xfId="224"/>
    <cellStyle name="Linea horizontal" xfId="225"/>
    <cellStyle name="Linked Cell" xfId="226"/>
    <cellStyle name="Millares_deuhist99" xfId="227"/>
    <cellStyle name="Moeda 2" xfId="228"/>
    <cellStyle name="Moeda0" xfId="229"/>
    <cellStyle name="Neutra 2" xfId="230"/>
    <cellStyle name="Neutra 2 2" xfId="231"/>
    <cellStyle name="Neutra 2_05_Impactos_Demais PLs_2013_Dados CNJ de jul-12" xfId="232"/>
    <cellStyle name="Neutra 3" xfId="233"/>
    <cellStyle name="Neutra 4" xfId="234"/>
    <cellStyle name="Neutral" xfId="235"/>
    <cellStyle name="Normal" xfId="0" builtinId="0"/>
    <cellStyle name="Normal 10" xfId="6"/>
    <cellStyle name="Normal 11" xfId="236"/>
    <cellStyle name="Normal 12" xfId="237"/>
    <cellStyle name="Normal 13" xfId="238"/>
    <cellStyle name="Normal 14" xfId="239"/>
    <cellStyle name="Normal 15" xfId="240"/>
    <cellStyle name="Normal 16" xfId="241"/>
    <cellStyle name="Normal 17" xfId="242"/>
    <cellStyle name="Normal 2" xfId="243"/>
    <cellStyle name="Normal 2 2" xfId="244"/>
    <cellStyle name="Normal 2 3" xfId="245"/>
    <cellStyle name="Normal 2 3 2" xfId="246"/>
    <cellStyle name="Normal 2 3_00_Decisão Anexo V 2015_MEMORIAL_Oficial SOF" xfId="247"/>
    <cellStyle name="Normal 2 4" xfId="248"/>
    <cellStyle name="Normal 2 5" xfId="249"/>
    <cellStyle name="Normal 2 6" xfId="250"/>
    <cellStyle name="Normal 2 7" xfId="251"/>
    <cellStyle name="Normal 2 8" xfId="3"/>
    <cellStyle name="Normal 2_00_Decisão Anexo V 2015_MEMORIAL_Oficial SOF" xfId="252"/>
    <cellStyle name="Normal 3" xfId="253"/>
    <cellStyle name="Normal 3 2" xfId="254"/>
    <cellStyle name="Normal 3_05_Impactos_Demais PLs_2013_Dados CNJ de jul-12" xfId="255"/>
    <cellStyle name="Normal 4" xfId="256"/>
    <cellStyle name="Normal 5" xfId="257"/>
    <cellStyle name="Normal 6" xfId="258"/>
    <cellStyle name="Normal 7" xfId="259"/>
    <cellStyle name="Normal 8" xfId="260"/>
    <cellStyle name="Normal 9" xfId="261"/>
    <cellStyle name="Nota 2" xfId="262"/>
    <cellStyle name="Nota 2 2" xfId="263"/>
    <cellStyle name="Nota 2_00_Decisão Anexo V 2015_MEMORIAL_Oficial SOF" xfId="264"/>
    <cellStyle name="Nota 3" xfId="265"/>
    <cellStyle name="Nota 4" xfId="266"/>
    <cellStyle name="Note" xfId="267"/>
    <cellStyle name="Output" xfId="268"/>
    <cellStyle name="Percent_Agenda" xfId="269"/>
    <cellStyle name="Percentual" xfId="270"/>
    <cellStyle name="Ponto" xfId="271"/>
    <cellStyle name="Porcentagem 10" xfId="272"/>
    <cellStyle name="Porcentagem 11" xfId="2"/>
    <cellStyle name="Porcentagem 11 2" xfId="273"/>
    <cellStyle name="Porcentagem 12" xfId="8"/>
    <cellStyle name="Porcentagem 2" xfId="4"/>
    <cellStyle name="Porcentagem 2 2" xfId="274"/>
    <cellStyle name="Porcentagem 2 3" xfId="275"/>
    <cellStyle name="Porcentagem 2_FCDF 2014_2ª Versão" xfId="276"/>
    <cellStyle name="Porcentagem 3" xfId="277"/>
    <cellStyle name="Porcentagem 4" xfId="278"/>
    <cellStyle name="Porcentagem 5" xfId="279"/>
    <cellStyle name="Porcentagem 6" xfId="280"/>
    <cellStyle name="Porcentagem 7" xfId="281"/>
    <cellStyle name="Porcentagem 8" xfId="282"/>
    <cellStyle name="Porcentagem 9" xfId="283"/>
    <cellStyle name="rodape" xfId="284"/>
    <cellStyle name="Saída 2" xfId="285"/>
    <cellStyle name="Saída 2 2" xfId="286"/>
    <cellStyle name="Saída 2_05_Impactos_Demais PLs_2013_Dados CNJ de jul-12" xfId="287"/>
    <cellStyle name="Saída 3" xfId="288"/>
    <cellStyle name="Saída 4" xfId="289"/>
    <cellStyle name="Sep. milhar [0]" xfId="290"/>
    <cellStyle name="Sep. milhar [2]" xfId="291"/>
    <cellStyle name="Separador de m" xfId="292"/>
    <cellStyle name="Separador de milhares 10" xfId="293"/>
    <cellStyle name="Separador de milhares 2" xfId="294"/>
    <cellStyle name="Separador de milhares 2 2" xfId="295"/>
    <cellStyle name="Separador de milhares 2 2 3" xfId="296"/>
    <cellStyle name="Separador de milhares 2 2 6" xfId="297"/>
    <cellStyle name="Separador de milhares 2 2_00_Decisão Anexo V 2015_MEMORIAL_Oficial SOF" xfId="298"/>
    <cellStyle name="Separador de milhares 2 3" xfId="299"/>
    <cellStyle name="Separador de milhares 2 3 2" xfId="300"/>
    <cellStyle name="Separador de milhares 2 3 2 2" xfId="301"/>
    <cellStyle name="Separador de milhares 2 3 2 2 2" xfId="302"/>
    <cellStyle name="Separador de milhares 2 3 2 2_00_Decisão Anexo V 2015_MEMORIAL_Oficial SOF" xfId="303"/>
    <cellStyle name="Separador de milhares 2 3 2_00_Decisão Anexo V 2015_MEMORIAL_Oficial SOF" xfId="304"/>
    <cellStyle name="Separador de milhares 2 3 3" xfId="305"/>
    <cellStyle name="Separador de milhares 2 3_00_Decisão Anexo V 2015_MEMORIAL_Oficial SOF" xfId="306"/>
    <cellStyle name="Separador de milhares 2 4" xfId="307"/>
    <cellStyle name="Separador de milhares 2 5" xfId="308"/>
    <cellStyle name="Separador de milhares 2 5 2" xfId="309"/>
    <cellStyle name="Separador de milhares 2 5_00_Decisão Anexo V 2015_MEMORIAL_Oficial SOF" xfId="310"/>
    <cellStyle name="Separador de milhares 2_00_Decisão Anexo V 2015_MEMORIAL_Oficial SOF" xfId="311"/>
    <cellStyle name="Separador de milhares 3" xfId="312"/>
    <cellStyle name="Separador de milhares 3 2" xfId="313"/>
    <cellStyle name="Separador de milhares 3 3" xfId="314"/>
    <cellStyle name="Separador de milhares 3_00_Decisão Anexo V 2015_MEMORIAL_Oficial SOF" xfId="315"/>
    <cellStyle name="Separador de milhares 4" xfId="316"/>
    <cellStyle name="Separador de milhares 5" xfId="317"/>
    <cellStyle name="Separador de milhares 6" xfId="318"/>
    <cellStyle name="Separador de milhares 7" xfId="319"/>
    <cellStyle name="Separador de milhares 8" xfId="320"/>
    <cellStyle name="Separador de milhares 9" xfId="321"/>
    <cellStyle name="TableStyleLight1" xfId="322"/>
    <cellStyle name="TableStyleLight1 2" xfId="323"/>
    <cellStyle name="TableStyleLight1 3" xfId="324"/>
    <cellStyle name="TableStyleLight1 5" xfId="325"/>
    <cellStyle name="TableStyleLight1_00_Decisão Anexo V 2015_MEMORIAL_Oficial SOF" xfId="326"/>
    <cellStyle name="Texto de Aviso 2" xfId="327"/>
    <cellStyle name="Texto de Aviso 2 2" xfId="328"/>
    <cellStyle name="Texto de Aviso 2_05_Impactos_Demais PLs_2013_Dados CNJ de jul-12" xfId="329"/>
    <cellStyle name="Texto de Aviso 3" xfId="330"/>
    <cellStyle name="Texto de Aviso 4" xfId="331"/>
    <cellStyle name="Texto Explicativo 2" xfId="332"/>
    <cellStyle name="Texto Explicativo 2 2" xfId="333"/>
    <cellStyle name="Texto Explicativo 2_05_Impactos_Demais PLs_2013_Dados CNJ de jul-12" xfId="334"/>
    <cellStyle name="Texto Explicativo 3" xfId="335"/>
    <cellStyle name="Texto Explicativo 4" xfId="336"/>
    <cellStyle name="Texto, derecha" xfId="337"/>
    <cellStyle name="Texto, izquierda" xfId="338"/>
    <cellStyle name="Title" xfId="339"/>
    <cellStyle name="Titulo" xfId="340"/>
    <cellStyle name="Título 1 1" xfId="341"/>
    <cellStyle name="Título 1 2" xfId="342"/>
    <cellStyle name="Título 1 2 2" xfId="343"/>
    <cellStyle name="Título 1 2_05_Impactos_Demais PLs_2013_Dados CNJ de jul-12" xfId="344"/>
    <cellStyle name="Título 1 3" xfId="345"/>
    <cellStyle name="Título 1 4" xfId="346"/>
    <cellStyle name="Título 10" xfId="347"/>
    <cellStyle name="Título 11" xfId="348"/>
    <cellStyle name="Título 2 2" xfId="349"/>
    <cellStyle name="Título 2 2 2" xfId="350"/>
    <cellStyle name="Título 2 2_05_Impactos_Demais PLs_2013_Dados CNJ de jul-12" xfId="351"/>
    <cellStyle name="Título 2 3" xfId="352"/>
    <cellStyle name="Título 2 4" xfId="353"/>
    <cellStyle name="Título 3 2" xfId="354"/>
    <cellStyle name="Título 3 2 2" xfId="355"/>
    <cellStyle name="Título 3 2_05_Impactos_Demais PLs_2013_Dados CNJ de jul-12" xfId="356"/>
    <cellStyle name="Título 3 3" xfId="357"/>
    <cellStyle name="Título 3 4" xfId="358"/>
    <cellStyle name="Título 4 2" xfId="359"/>
    <cellStyle name="Título 4 2 2" xfId="360"/>
    <cellStyle name="Título 4 2_05_Impactos_Demais PLs_2013_Dados CNJ de jul-12" xfId="361"/>
    <cellStyle name="Título 4 3" xfId="362"/>
    <cellStyle name="Título 4 4" xfId="363"/>
    <cellStyle name="Título 5" xfId="364"/>
    <cellStyle name="Título 5 2" xfId="365"/>
    <cellStyle name="Título 5 3" xfId="366"/>
    <cellStyle name="Título 5_05_Impactos_Demais PLs_2013_Dados CNJ de jul-12" xfId="367"/>
    <cellStyle name="Título 6" xfId="368"/>
    <cellStyle name="Título 6 2" xfId="369"/>
    <cellStyle name="Título 6_34" xfId="370"/>
    <cellStyle name="Título 7" xfId="371"/>
    <cellStyle name="Título 8" xfId="372"/>
    <cellStyle name="Título 9" xfId="373"/>
    <cellStyle name="Titulo_00_Equalização ASMED_SOF" xfId="374"/>
    <cellStyle name="Titulo1" xfId="375"/>
    <cellStyle name="Titulo2" xfId="376"/>
    <cellStyle name="Total 2" xfId="377"/>
    <cellStyle name="Total 2 2" xfId="378"/>
    <cellStyle name="Total 2_05_Impactos_Demais PLs_2013_Dados CNJ de jul-12" xfId="379"/>
    <cellStyle name="Total 3" xfId="380"/>
    <cellStyle name="Total 4" xfId="381"/>
    <cellStyle name="V¡rgula" xfId="382"/>
    <cellStyle name="V¡rgula0" xfId="383"/>
    <cellStyle name="Vírgul - Estilo1" xfId="384"/>
    <cellStyle name="Vírgula" xfId="1" builtinId="3"/>
    <cellStyle name="Vírgula 2" xfId="5"/>
    <cellStyle name="Vírgula 2 2" xfId="385"/>
    <cellStyle name="Vírgula 3" xfId="386"/>
    <cellStyle name="Vírgula 4" xfId="387"/>
    <cellStyle name="Vírgula 5" xfId="388"/>
    <cellStyle name="Vírgula 6" xfId="7"/>
    <cellStyle name="Vírgula0" xfId="389"/>
    <cellStyle name="Warning Text" xfId="39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20/Relat&#243;rio%20Final%20-%20Publica&#231;&#245;es/Anexo%20II%20-%20Transparencia%20Mensal%202020%20-%20PRE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  <sheetName val="Fev"/>
      <sheetName val="Mar"/>
      <sheetName val="Abr"/>
      <sheetName val="Mai"/>
      <sheetName val="Jun"/>
      <sheetName val="Jul"/>
      <sheetName val="Ago"/>
      <sheetName val="Set"/>
      <sheetName val="Out"/>
      <sheetName val="Nov"/>
      <sheetName val="Dez"/>
      <sheetName val="Access-Jan"/>
      <sheetName val="Access-Fev"/>
      <sheetName val="Access-Mar"/>
      <sheetName val="Access-Abr"/>
      <sheetName val="Access-Mai"/>
      <sheetName val="Access-Jun"/>
      <sheetName val="Access-Jul"/>
      <sheetName val="Access-Ago"/>
      <sheetName val="Access-Set"/>
      <sheetName val="Access-Out"/>
      <sheetName val="Access-Nov"/>
      <sheetName val="Access-De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9">
          <cell r="A9" t="str">
            <v>22201</v>
          </cell>
          <cell r="B9" t="str">
            <v>INST. NACIONAL DE COLONIZ. E REFORMA AGRARIA</v>
          </cell>
          <cell r="C9" t="str">
            <v>28</v>
          </cell>
          <cell r="D9" t="str">
            <v>846</v>
          </cell>
          <cell r="E9" t="str">
            <v>0901</v>
          </cell>
          <cell r="F9" t="str">
            <v>OPERACOES ESPECIAIS: CUMPRIMENTO DE SENTENCAS JUDICIAIS</v>
          </cell>
          <cell r="G9" t="str">
            <v>0005</v>
          </cell>
          <cell r="H9" t="str">
            <v>SENTENCAS JUDICIAIS TRANSITADAS EM JULGADO (PRECATORIOS)</v>
          </cell>
          <cell r="I9" t="str">
            <v>1</v>
          </cell>
          <cell r="J9" t="str">
            <v>0100</v>
          </cell>
          <cell r="K9" t="str">
            <v>RECURSOS ORDINARIOS</v>
          </cell>
          <cell r="L9" t="str">
            <v>5</v>
          </cell>
          <cell r="N9">
            <v>210577865</v>
          </cell>
        </row>
        <row r="10">
          <cell r="A10" t="str">
            <v>25299</v>
          </cell>
          <cell r="B10" t="str">
            <v>FUND JORGE DUPRAT FIGUEIREDO - SEG/MED TRAB.</v>
          </cell>
          <cell r="C10" t="str">
            <v>28</v>
          </cell>
          <cell r="D10" t="str">
            <v>846</v>
          </cell>
          <cell r="E10" t="str">
            <v>0901</v>
          </cell>
          <cell r="F10" t="str">
            <v>OPERACOES ESPECIAIS: CUMPRIMENTO DE SENTENCAS JUDICIAIS</v>
          </cell>
          <cell r="G10" t="str">
            <v>0005</v>
          </cell>
          <cell r="H10" t="str">
            <v>SENTENCAS JUDICIAIS TRANSITADAS EM JULGADO (PRECATORIOS)</v>
          </cell>
          <cell r="I10" t="str">
            <v>1</v>
          </cell>
          <cell r="J10" t="str">
            <v>0100</v>
          </cell>
          <cell r="K10" t="str">
            <v>RECURSOS ORDINARIOS</v>
          </cell>
          <cell r="L10" t="str">
            <v>1</v>
          </cell>
          <cell r="N10">
            <v>1000</v>
          </cell>
        </row>
        <row r="11">
          <cell r="A11" t="str">
            <v>25917</v>
          </cell>
          <cell r="B11" t="str">
            <v>FUNDO DO REGIME GERAL DE PREVIDENCIA SOCIAL</v>
          </cell>
          <cell r="C11" t="str">
            <v>28</v>
          </cell>
          <cell r="D11" t="str">
            <v>846</v>
          </cell>
          <cell r="E11" t="str">
            <v>0901</v>
          </cell>
          <cell r="F11" t="str">
            <v>OPERACOES ESPECIAIS: CUMPRIMENTO DE SENTENCAS JUDICIAIS</v>
          </cell>
          <cell r="G11" t="str">
            <v>0625</v>
          </cell>
          <cell r="H11" t="str">
            <v>SENTENCAS JUDICIAIS TRANSITADAS EM JULGADO DE PEQUENO VALOR</v>
          </cell>
          <cell r="I11" t="str">
            <v>2</v>
          </cell>
          <cell r="J11" t="str">
            <v>0153</v>
          </cell>
          <cell r="K11" t="str">
            <v>REC.DEST.AS ATIVIDADES-FINS SEGURIDADE SOCIAL</v>
          </cell>
          <cell r="L11" t="str">
            <v>3</v>
          </cell>
          <cell r="M11">
            <v>498973485</v>
          </cell>
          <cell r="N11">
            <v>0</v>
          </cell>
          <cell r="O11">
            <v>498657657.60000002</v>
          </cell>
          <cell r="P11">
            <v>498657657.60000002</v>
          </cell>
          <cell r="Q11">
            <v>498657657.60000002</v>
          </cell>
        </row>
        <row r="12">
          <cell r="A12" t="str">
            <v>26262</v>
          </cell>
          <cell r="B12" t="str">
            <v>UNIVERSIDADE FEDERAL DE SAO PAULO</v>
          </cell>
          <cell r="C12" t="str">
            <v>28</v>
          </cell>
          <cell r="D12" t="str">
            <v>846</v>
          </cell>
          <cell r="E12" t="str">
            <v>0901</v>
          </cell>
          <cell r="F12" t="str">
            <v>OPERACOES ESPECIAIS: CUMPRIMENTO DE SENTENCAS JUDICIAIS</v>
          </cell>
          <cell r="G12" t="str">
            <v>0005</v>
          </cell>
          <cell r="H12" t="str">
            <v>SENTENCAS JUDICIAIS TRANSITADAS EM JULGADO (PRECATORIOS)</v>
          </cell>
          <cell r="I12" t="str">
            <v>1</v>
          </cell>
          <cell r="J12" t="str">
            <v>8100</v>
          </cell>
          <cell r="K12" t="str">
            <v>RECURSOS ORDINARIOS</v>
          </cell>
          <cell r="L12" t="str">
            <v>1</v>
          </cell>
          <cell r="N12">
            <v>1000</v>
          </cell>
        </row>
        <row r="13">
          <cell r="A13" t="str">
            <v>26280</v>
          </cell>
          <cell r="B13" t="str">
            <v>FUNDACAO UNIVERSIDADE FEDERAL DE SAO CARLOS</v>
          </cell>
          <cell r="C13" t="str">
            <v>28</v>
          </cell>
          <cell r="D13" t="str">
            <v>846</v>
          </cell>
          <cell r="E13" t="str">
            <v>0901</v>
          </cell>
          <cell r="F13" t="str">
            <v>OPERACOES ESPECIAIS: CUMPRIMENTO DE SENTENCAS JUDICIAIS</v>
          </cell>
          <cell r="G13" t="str">
            <v>0005</v>
          </cell>
          <cell r="H13" t="str">
            <v>SENTENCAS JUDICIAIS TRANSITADAS EM JULGADO (PRECATORIOS)</v>
          </cell>
          <cell r="I13" t="str">
            <v>1</v>
          </cell>
          <cell r="J13" t="str">
            <v>8100</v>
          </cell>
          <cell r="K13" t="str">
            <v>RECURSOS ORDINARIOS</v>
          </cell>
          <cell r="L13" t="str">
            <v>1</v>
          </cell>
          <cell r="N13">
            <v>1000</v>
          </cell>
        </row>
        <row r="14">
          <cell r="A14" t="str">
            <v>26283</v>
          </cell>
          <cell r="B14" t="str">
            <v>FUNDACAO UNIVERSIDADE FED.DE MATO GROS.DO SUL</v>
          </cell>
          <cell r="C14" t="str">
            <v>28</v>
          </cell>
          <cell r="D14" t="str">
            <v>846</v>
          </cell>
          <cell r="E14" t="str">
            <v>0901</v>
          </cell>
          <cell r="F14" t="str">
            <v>OPERACOES ESPECIAIS: CUMPRIMENTO DE SENTENCAS JUDICIAIS</v>
          </cell>
          <cell r="G14" t="str">
            <v>0005</v>
          </cell>
          <cell r="H14" t="str">
            <v>SENTENCAS JUDICIAIS TRANSITADAS EM JULGADO (PRECATORIOS)</v>
          </cell>
          <cell r="I14" t="str">
            <v>1</v>
          </cell>
          <cell r="J14" t="str">
            <v>8100</v>
          </cell>
          <cell r="K14" t="str">
            <v>RECURSOS ORDINARIOS</v>
          </cell>
          <cell r="L14" t="str">
            <v>1</v>
          </cell>
          <cell r="N14">
            <v>1000</v>
          </cell>
        </row>
        <row r="15">
          <cell r="A15" t="str">
            <v>26350</v>
          </cell>
          <cell r="B15" t="str">
            <v>FUNDACAO UNIVERSIDADE FED. DA GRANDE DOURADOS</v>
          </cell>
          <cell r="C15" t="str">
            <v>28</v>
          </cell>
          <cell r="D15" t="str">
            <v>846</v>
          </cell>
          <cell r="E15" t="str">
            <v>0901</v>
          </cell>
          <cell r="F15" t="str">
            <v>OPERACOES ESPECIAIS: CUMPRIMENTO DE SENTENCAS JUDICIAIS</v>
          </cell>
          <cell r="G15" t="str">
            <v>0005</v>
          </cell>
          <cell r="H15" t="str">
            <v>SENTENCAS JUDICIAIS TRANSITADAS EM JULGADO (PRECATORIOS)</v>
          </cell>
          <cell r="I15" t="str">
            <v>1</v>
          </cell>
          <cell r="J15" t="str">
            <v>8100</v>
          </cell>
          <cell r="K15" t="str">
            <v>RECURSOS ORDINARIOS</v>
          </cell>
          <cell r="L15" t="str">
            <v>3</v>
          </cell>
          <cell r="N15">
            <v>1000</v>
          </cell>
        </row>
        <row r="16">
          <cell r="A16" t="str">
            <v>26352</v>
          </cell>
          <cell r="B16" t="str">
            <v>FUNDACAO UNIVERSIDADE FEDERAL DO ABC</v>
          </cell>
          <cell r="C16" t="str">
            <v>28</v>
          </cell>
          <cell r="D16" t="str">
            <v>846</v>
          </cell>
          <cell r="E16" t="str">
            <v>0901</v>
          </cell>
          <cell r="F16" t="str">
            <v>OPERACOES ESPECIAIS: CUMPRIMENTO DE SENTENCAS JUDICIAIS</v>
          </cell>
          <cell r="G16" t="str">
            <v>0005</v>
          </cell>
          <cell r="H16" t="str">
            <v>SENTENCAS JUDICIAIS TRANSITADAS EM JULGADO (PRECATORIOS)</v>
          </cell>
          <cell r="I16" t="str">
            <v>1</v>
          </cell>
          <cell r="J16" t="str">
            <v>8100</v>
          </cell>
          <cell r="K16" t="str">
            <v>RECURSOS ORDINARIOS</v>
          </cell>
          <cell r="L16" t="str">
            <v>1</v>
          </cell>
          <cell r="N16">
            <v>1000</v>
          </cell>
        </row>
        <row r="17">
          <cell r="A17" t="str">
            <v>26439</v>
          </cell>
          <cell r="B17" t="str">
            <v>INST.FED.DE EDUC.,CIENC.E TEC.DE SAO PAULO</v>
          </cell>
          <cell r="C17" t="str">
            <v>28</v>
          </cell>
          <cell r="D17" t="str">
            <v>846</v>
          </cell>
          <cell r="E17" t="str">
            <v>0901</v>
          </cell>
          <cell r="F17" t="str">
            <v>OPERACOES ESPECIAIS: CUMPRIMENTO DE SENTENCAS JUDICIAIS</v>
          </cell>
          <cell r="G17" t="str">
            <v>0005</v>
          </cell>
          <cell r="H17" t="str">
            <v>SENTENCAS JUDICIAIS TRANSITADAS EM JULGADO (PRECATORIOS)</v>
          </cell>
          <cell r="I17" t="str">
            <v>1</v>
          </cell>
          <cell r="J17" t="str">
            <v>8100</v>
          </cell>
          <cell r="K17" t="str">
            <v>RECURSOS ORDINARIOS</v>
          </cell>
          <cell r="L17" t="str">
            <v>1</v>
          </cell>
          <cell r="N17">
            <v>1000</v>
          </cell>
        </row>
        <row r="18">
          <cell r="A18" t="str">
            <v>39254</v>
          </cell>
          <cell r="B18" t="str">
            <v>AGENCIA NACIONAL DE AVIACAO CIVIL - ANAC</v>
          </cell>
          <cell r="C18" t="str">
            <v>28</v>
          </cell>
          <cell r="D18" t="str">
            <v>846</v>
          </cell>
          <cell r="E18" t="str">
            <v>0901</v>
          </cell>
          <cell r="F18" t="str">
            <v>OPERACOES ESPECIAIS: CUMPRIMENTO DE SENTENCAS JUDICIAIS</v>
          </cell>
          <cell r="G18" t="str">
            <v>0005</v>
          </cell>
          <cell r="H18" t="str">
            <v>SENTENCAS JUDICIAIS TRANSITADAS EM JULGADO (PRECATORIOS)</v>
          </cell>
          <cell r="I18" t="str">
            <v>1</v>
          </cell>
          <cell r="J18" t="str">
            <v>0100</v>
          </cell>
          <cell r="K18" t="str">
            <v>RECURSOS ORDINARIOS</v>
          </cell>
          <cell r="L18" t="str">
            <v>1</v>
          </cell>
          <cell r="N18">
            <v>1000</v>
          </cell>
        </row>
        <row r="19">
          <cell r="A19" t="str">
            <v>55901</v>
          </cell>
          <cell r="B19" t="str">
            <v>FUNDO NACIONAL DE ASSISTENCIA SOCIAL</v>
          </cell>
          <cell r="C19" t="str">
            <v>28</v>
          </cell>
          <cell r="D19" t="str">
            <v>846</v>
          </cell>
          <cell r="E19" t="str">
            <v>0901</v>
          </cell>
          <cell r="F19" t="str">
            <v>OPERACOES ESPECIAIS: CUMPRIMENTO DE SENTENCAS JUDICIAIS</v>
          </cell>
          <cell r="G19" t="str">
            <v>0005</v>
          </cell>
          <cell r="H19" t="str">
            <v>SENTENCAS JUDICIAIS TRANSITADAS EM JULGADO (PRECATORIOS)</v>
          </cell>
          <cell r="I19" t="str">
            <v>2</v>
          </cell>
          <cell r="J19" t="str">
            <v>0151</v>
          </cell>
          <cell r="K19" t="str">
            <v>RECURSOS LIVRES DA SEGURIDADE SOCIAL</v>
          </cell>
          <cell r="L19" t="str">
            <v>3</v>
          </cell>
          <cell r="N19">
            <v>63173235</v>
          </cell>
        </row>
        <row r="20">
          <cell r="A20" t="str">
            <v>55901</v>
          </cell>
          <cell r="B20" t="str">
            <v>FUNDO NACIONAL DE ASSISTENCIA SOCIAL</v>
          </cell>
          <cell r="C20" t="str">
            <v>28</v>
          </cell>
          <cell r="D20" t="str">
            <v>846</v>
          </cell>
          <cell r="E20" t="str">
            <v>0901</v>
          </cell>
          <cell r="F20" t="str">
            <v>OPERACOES ESPECIAIS: CUMPRIMENTO DE SENTENCAS JUDICIAIS</v>
          </cell>
          <cell r="G20" t="str">
            <v>0625</v>
          </cell>
          <cell r="H20" t="str">
            <v>SENTENCAS JUDICIAIS TRANSITADAS EM JULGADO DE PEQUENO VALOR</v>
          </cell>
          <cell r="I20" t="str">
            <v>2</v>
          </cell>
          <cell r="J20" t="str">
            <v>0151</v>
          </cell>
          <cell r="K20" t="str">
            <v>RECURSOS LIVRES DA SEGURIDADE SOCIAL</v>
          </cell>
          <cell r="L20" t="str">
            <v>3</v>
          </cell>
          <cell r="M20">
            <v>48479578</v>
          </cell>
          <cell r="N20">
            <v>0</v>
          </cell>
          <cell r="O20">
            <v>48479577.689999998</v>
          </cell>
          <cell r="P20">
            <v>48479577.689999998</v>
          </cell>
          <cell r="Q20">
            <v>48479577.689999998</v>
          </cell>
        </row>
        <row r="21">
          <cell r="A21" t="str">
            <v>71103</v>
          </cell>
          <cell r="B21" t="str">
            <v>ENCARGOS FINANC.DA UNIAO-SENTENCAS JUDICIAIS</v>
          </cell>
          <cell r="C21" t="str">
            <v>28</v>
          </cell>
          <cell r="D21" t="str">
            <v>846</v>
          </cell>
          <cell r="E21" t="str">
            <v>0901</v>
          </cell>
          <cell r="F21" t="str">
            <v>OPERACOES ESPECIAIS: CUMPRIMENTO DE SENTENCAS JUDICIAIS</v>
          </cell>
          <cell r="G21" t="str">
            <v>0005</v>
          </cell>
          <cell r="H21" t="str">
            <v>SENTENCAS JUDICIAIS TRANSITADAS EM JULGADO (PRECATORIOS)</v>
          </cell>
          <cell r="I21" t="str">
            <v>1</v>
          </cell>
          <cell r="J21" t="str">
            <v>0100</v>
          </cell>
          <cell r="K21" t="str">
            <v>RECURSOS ORDINARIOS</v>
          </cell>
          <cell r="L21" t="str">
            <v>5</v>
          </cell>
          <cell r="N21">
            <v>66711954</v>
          </cell>
        </row>
        <row r="22">
          <cell r="A22" t="str">
            <v>71103</v>
          </cell>
          <cell r="B22" t="str">
            <v>ENCARGOS FINANC.DA UNIAO-SENTENCAS JUDICIAIS</v>
          </cell>
          <cell r="C22" t="str">
            <v>28</v>
          </cell>
          <cell r="D22" t="str">
            <v>846</v>
          </cell>
          <cell r="E22" t="str">
            <v>0901</v>
          </cell>
          <cell r="F22" t="str">
            <v>OPERACOES ESPECIAIS: CUMPRIMENTO DE SENTENCAS JUDICIAIS</v>
          </cell>
          <cell r="G22" t="str">
            <v>0005</v>
          </cell>
          <cell r="H22" t="str">
            <v>SENTENCAS JUDICIAIS TRANSITADAS EM JULGADO (PRECATORIOS)</v>
          </cell>
          <cell r="I22" t="str">
            <v>1</v>
          </cell>
          <cell r="J22" t="str">
            <v>0100</v>
          </cell>
          <cell r="K22" t="str">
            <v>RECURSOS ORDINARIOS</v>
          </cell>
          <cell r="L22" t="str">
            <v>3</v>
          </cell>
          <cell r="M22">
            <v>62070</v>
          </cell>
          <cell r="N22">
            <v>0</v>
          </cell>
          <cell r="O22">
            <v>62069.37</v>
          </cell>
          <cell r="P22">
            <v>62069.37</v>
          </cell>
        </row>
        <row r="23">
          <cell r="A23" t="str">
            <v>71103</v>
          </cell>
          <cell r="B23" t="str">
            <v>ENCARGOS FINANC.DA UNIAO-SENTENCAS JUDICIAIS</v>
          </cell>
          <cell r="C23" t="str">
            <v>28</v>
          </cell>
          <cell r="D23" t="str">
            <v>846</v>
          </cell>
          <cell r="E23" t="str">
            <v>0901</v>
          </cell>
          <cell r="F23" t="str">
            <v>OPERACOES ESPECIAIS: CUMPRIMENTO DE SENTENCAS JUDICIAIS</v>
          </cell>
          <cell r="G23" t="str">
            <v>00G5</v>
          </cell>
          <cell r="H23" t="str">
            <v>CONTRIBUICAO DA UNIAO, DE SUAS AUTARQUIAS E FUNDACOES PARA O</v>
          </cell>
          <cell r="I23" t="str">
            <v>1</v>
          </cell>
          <cell r="J23" t="str">
            <v>0100</v>
          </cell>
          <cell r="K23" t="str">
            <v>RECURSOS ORDINARIOS</v>
          </cell>
          <cell r="L23" t="str">
            <v>1</v>
          </cell>
          <cell r="M23">
            <v>1235739.6399999999</v>
          </cell>
          <cell r="N23">
            <v>0</v>
          </cell>
          <cell r="O23">
            <v>1235737.22</v>
          </cell>
          <cell r="P23">
            <v>1235737.22</v>
          </cell>
          <cell r="Q23">
            <v>1235737.22</v>
          </cell>
        </row>
        <row r="24">
          <cell r="A24" t="str">
            <v>71103</v>
          </cell>
          <cell r="B24" t="str">
            <v>ENCARGOS FINANC.DA UNIAO-SENTENCAS JUDICIAIS</v>
          </cell>
          <cell r="C24" t="str">
            <v>28</v>
          </cell>
          <cell r="D24" t="str">
            <v>846</v>
          </cell>
          <cell r="E24" t="str">
            <v>0901</v>
          </cell>
          <cell r="F24" t="str">
            <v>OPERACOES ESPECIAIS: CUMPRIMENTO DE SENTENCAS JUDICIAIS</v>
          </cell>
          <cell r="G24" t="str">
            <v>0625</v>
          </cell>
          <cell r="H24" t="str">
            <v>SENTENCAS JUDICIAIS TRANSITADAS EM JULGADO DE PEQUENO VALOR</v>
          </cell>
          <cell r="I24" t="str">
            <v>1</v>
          </cell>
          <cell r="J24" t="str">
            <v>0100</v>
          </cell>
          <cell r="K24" t="str">
            <v>RECURSOS ORDINARIOS</v>
          </cell>
          <cell r="L24" t="str">
            <v>3</v>
          </cell>
          <cell r="M24">
            <v>99333603</v>
          </cell>
          <cell r="N24">
            <v>0</v>
          </cell>
          <cell r="O24">
            <v>99291656.650000006</v>
          </cell>
          <cell r="P24">
            <v>99291656.650000006</v>
          </cell>
          <cell r="Q24">
            <v>99291656.650000006</v>
          </cell>
        </row>
        <row r="25">
          <cell r="A25" t="str">
            <v>71103</v>
          </cell>
          <cell r="B25" t="str">
            <v>ENCARGOS FINANC.DA UNIAO-SENTENCAS JUDICIAIS</v>
          </cell>
          <cell r="C25" t="str">
            <v>28</v>
          </cell>
          <cell r="D25" t="str">
            <v>846</v>
          </cell>
          <cell r="E25" t="str">
            <v>0901</v>
          </cell>
          <cell r="F25" t="str">
            <v>OPERACOES ESPECIAIS: CUMPRIMENTO DE SENTENCAS JUDICIAIS</v>
          </cell>
          <cell r="G25" t="str">
            <v>0625</v>
          </cell>
          <cell r="H25" t="str">
            <v>SENTENCAS JUDICIAIS TRANSITADAS EM JULGADO DE PEQUENO VALOR</v>
          </cell>
          <cell r="I25" t="str">
            <v>1</v>
          </cell>
          <cell r="J25" t="str">
            <v>0100</v>
          </cell>
          <cell r="K25" t="str">
            <v>RECURSOS ORDINARIOS</v>
          </cell>
          <cell r="L25" t="str">
            <v>1</v>
          </cell>
          <cell r="M25">
            <v>12862077</v>
          </cell>
          <cell r="N25">
            <v>0</v>
          </cell>
          <cell r="O25">
            <v>12852344.08</v>
          </cell>
          <cell r="P25">
            <v>12852344.08</v>
          </cell>
          <cell r="Q25">
            <v>12852344.08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9"/>
  <sheetViews>
    <sheetView showGridLines="0" tabSelected="1" view="pageBreakPreview" zoomScaleNormal="100" zoomScaleSheetLayoutView="100" workbookViewId="0"/>
  </sheetViews>
  <sheetFormatPr defaultRowHeight="25.5" customHeight="1"/>
  <cols>
    <col min="1" max="1" width="16.140625" customWidth="1"/>
    <col min="2" max="2" width="48" customWidth="1"/>
    <col min="3" max="3" width="11.85546875" customWidth="1"/>
    <col min="4" max="4" width="18.85546875" customWidth="1"/>
    <col min="5" max="5" width="56.42578125" customWidth="1"/>
    <col min="6" max="6" width="63.42578125" customWidth="1"/>
    <col min="7" max="7" width="7.85546875" customWidth="1"/>
    <col min="9" max="9" width="27.140625" customWidth="1"/>
    <col min="10" max="10" width="5.85546875" customWidth="1"/>
    <col min="12" max="12" width="14" customWidth="1"/>
    <col min="13" max="14" width="14.140625" customWidth="1"/>
    <col min="15" max="15" width="16.5703125" customWidth="1"/>
    <col min="16" max="17" width="18" customWidth="1"/>
    <col min="18" max="18" width="17.42578125" customWidth="1"/>
    <col min="19" max="19" width="17.85546875" customWidth="1"/>
    <col min="20" max="20" width="12.85546875" customWidth="1"/>
    <col min="21" max="21" width="16.140625" customWidth="1"/>
    <col min="23" max="23" width="16.5703125" customWidth="1"/>
  </cols>
  <sheetData>
    <row r="1" spans="1:24" ht="12.75">
      <c r="A1" s="1" t="s">
        <v>0</v>
      </c>
      <c r="B1" s="1"/>
      <c r="C1" s="1"/>
      <c r="D1" s="1"/>
      <c r="E1" s="2"/>
      <c r="F1" s="2"/>
      <c r="G1" s="2"/>
      <c r="H1" s="3"/>
      <c r="I1" s="3"/>
      <c r="J1" s="3"/>
      <c r="K1" s="2"/>
      <c r="L1" s="2"/>
      <c r="M1" s="2"/>
      <c r="N1" s="2"/>
      <c r="O1" s="2"/>
      <c r="P1" s="2"/>
      <c r="Q1" s="2"/>
      <c r="R1" s="2"/>
      <c r="S1" s="2"/>
      <c r="T1" s="2"/>
      <c r="U1" s="4"/>
      <c r="V1" s="2"/>
      <c r="W1" s="4"/>
      <c r="X1" s="2"/>
    </row>
    <row r="2" spans="1:24" ht="12.75">
      <c r="A2" s="1" t="s">
        <v>1</v>
      </c>
      <c r="B2" s="1" t="s">
        <v>2</v>
      </c>
      <c r="C2" s="1"/>
      <c r="D2" s="1"/>
      <c r="E2" s="2"/>
      <c r="F2" s="2"/>
      <c r="G2" s="2"/>
      <c r="H2" s="3"/>
      <c r="I2" s="3"/>
      <c r="J2" s="3"/>
      <c r="K2" s="2"/>
      <c r="L2" s="2"/>
      <c r="M2" s="2"/>
      <c r="N2" s="2"/>
      <c r="O2" s="2"/>
      <c r="P2" s="2"/>
      <c r="Q2" s="2"/>
      <c r="R2" s="2"/>
      <c r="S2" s="2"/>
      <c r="T2" s="2"/>
      <c r="U2" s="4"/>
      <c r="V2" s="2"/>
      <c r="W2" s="4"/>
      <c r="X2" s="2"/>
    </row>
    <row r="3" spans="1:24" ht="12.75">
      <c r="A3" s="1" t="s">
        <v>3</v>
      </c>
      <c r="B3" s="5" t="s">
        <v>4</v>
      </c>
      <c r="C3" s="5"/>
      <c r="D3" s="5"/>
      <c r="E3" s="2"/>
      <c r="F3" s="2"/>
      <c r="G3" s="2"/>
      <c r="H3" s="3"/>
      <c r="I3" s="3"/>
      <c r="J3" s="3"/>
      <c r="K3" s="2"/>
      <c r="L3" s="2"/>
      <c r="M3" s="2"/>
      <c r="N3" s="2"/>
      <c r="O3" s="2"/>
      <c r="P3" s="2"/>
      <c r="Q3" s="2"/>
      <c r="R3" s="2"/>
      <c r="S3" s="2"/>
      <c r="T3" s="2"/>
      <c r="U3" s="4"/>
      <c r="V3" s="2"/>
      <c r="W3" s="4"/>
      <c r="X3" s="2"/>
    </row>
    <row r="4" spans="1:24" ht="12.75">
      <c r="A4" s="6" t="s">
        <v>5</v>
      </c>
      <c r="B4" s="7">
        <v>43922</v>
      </c>
      <c r="C4" s="8"/>
      <c r="D4" s="6"/>
      <c r="E4" s="2"/>
      <c r="F4" s="2"/>
      <c r="G4" s="2"/>
      <c r="H4" s="3"/>
      <c r="I4" s="3"/>
      <c r="J4" s="3"/>
      <c r="K4" s="2"/>
      <c r="L4" s="2"/>
      <c r="M4" s="2"/>
      <c r="N4" s="2"/>
      <c r="O4" s="2"/>
      <c r="P4" s="2"/>
      <c r="Q4" s="2"/>
      <c r="R4" s="2"/>
      <c r="S4" s="2"/>
      <c r="T4" s="2"/>
      <c r="U4" s="4"/>
      <c r="V4" s="2"/>
      <c r="W4" s="4"/>
      <c r="X4" s="2"/>
    </row>
    <row r="5" spans="1:24" ht="12.75">
      <c r="A5" s="9" t="s">
        <v>6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r="6" spans="1:24" ht="13.5" thickBot="1">
      <c r="A6" s="2"/>
      <c r="B6" s="2"/>
      <c r="C6" s="2"/>
      <c r="D6" s="2"/>
      <c r="E6" s="2"/>
      <c r="F6" s="2"/>
      <c r="G6" s="2"/>
      <c r="H6" s="3"/>
      <c r="I6" s="3"/>
      <c r="J6" s="3"/>
      <c r="K6" s="2"/>
      <c r="L6" s="2"/>
      <c r="M6" s="2"/>
      <c r="N6" s="2"/>
      <c r="O6" s="2"/>
      <c r="P6" s="2"/>
      <c r="Q6" s="2"/>
      <c r="R6" s="2"/>
      <c r="S6" s="2"/>
      <c r="T6" s="2"/>
      <c r="U6" s="4"/>
      <c r="V6" s="2"/>
      <c r="W6" s="4"/>
      <c r="X6" s="2"/>
    </row>
    <row r="7" spans="1:24" ht="28.5" customHeight="1" thickBot="1">
      <c r="A7" s="10" t="s">
        <v>7</v>
      </c>
      <c r="B7" s="11"/>
      <c r="C7" s="11"/>
      <c r="D7" s="11"/>
      <c r="E7" s="11"/>
      <c r="F7" s="11"/>
      <c r="G7" s="11"/>
      <c r="H7" s="11"/>
      <c r="I7" s="11"/>
      <c r="J7" s="12"/>
      <c r="K7" s="13" t="s">
        <v>8</v>
      </c>
      <c r="L7" s="14" t="s">
        <v>9</v>
      </c>
      <c r="M7" s="15"/>
      <c r="N7" s="13" t="s">
        <v>10</v>
      </c>
      <c r="O7" s="13" t="s">
        <v>11</v>
      </c>
      <c r="P7" s="10" t="s">
        <v>12</v>
      </c>
      <c r="Q7" s="12"/>
      <c r="R7" s="13" t="s">
        <v>13</v>
      </c>
      <c r="S7" s="10" t="s">
        <v>14</v>
      </c>
      <c r="T7" s="11"/>
      <c r="U7" s="11"/>
      <c r="V7" s="11"/>
      <c r="W7" s="11"/>
      <c r="X7" s="12"/>
    </row>
    <row r="8" spans="1:24" ht="28.5" customHeight="1">
      <c r="A8" s="16" t="s">
        <v>15</v>
      </c>
      <c r="B8" s="17"/>
      <c r="C8" s="18" t="s">
        <v>16</v>
      </c>
      <c r="D8" s="18" t="s">
        <v>17</v>
      </c>
      <c r="E8" s="19" t="s">
        <v>18</v>
      </c>
      <c r="F8" s="20"/>
      <c r="G8" s="18" t="s">
        <v>19</v>
      </c>
      <c r="H8" s="21" t="s">
        <v>20</v>
      </c>
      <c r="I8" s="22"/>
      <c r="J8" s="18" t="s">
        <v>21</v>
      </c>
      <c r="K8" s="23"/>
      <c r="L8" s="24" t="s">
        <v>22</v>
      </c>
      <c r="M8" s="24" t="s">
        <v>23</v>
      </c>
      <c r="N8" s="23"/>
      <c r="O8" s="23"/>
      <c r="P8" s="25" t="s">
        <v>24</v>
      </c>
      <c r="Q8" s="25" t="s">
        <v>25</v>
      </c>
      <c r="R8" s="23"/>
      <c r="S8" s="26" t="s">
        <v>26</v>
      </c>
      <c r="T8" s="27" t="s">
        <v>27</v>
      </c>
      <c r="U8" s="26" t="s">
        <v>28</v>
      </c>
      <c r="V8" s="28" t="s">
        <v>27</v>
      </c>
      <c r="W8" s="29" t="s">
        <v>29</v>
      </c>
      <c r="X8" s="28" t="s">
        <v>27</v>
      </c>
    </row>
    <row r="9" spans="1:24" ht="28.5" customHeight="1" thickBot="1">
      <c r="A9" s="30" t="s">
        <v>30</v>
      </c>
      <c r="B9" s="30" t="s">
        <v>31</v>
      </c>
      <c r="C9" s="31"/>
      <c r="D9" s="31"/>
      <c r="E9" s="32" t="s">
        <v>32</v>
      </c>
      <c r="F9" s="32" t="s">
        <v>33</v>
      </c>
      <c r="G9" s="31"/>
      <c r="H9" s="32" t="s">
        <v>30</v>
      </c>
      <c r="I9" s="32" t="s">
        <v>31</v>
      </c>
      <c r="J9" s="31"/>
      <c r="K9" s="30" t="s">
        <v>34</v>
      </c>
      <c r="L9" s="33" t="s">
        <v>35</v>
      </c>
      <c r="M9" s="33" t="s">
        <v>36</v>
      </c>
      <c r="N9" s="33" t="s">
        <v>37</v>
      </c>
      <c r="O9" s="33" t="s">
        <v>38</v>
      </c>
      <c r="P9" s="33" t="s">
        <v>39</v>
      </c>
      <c r="Q9" s="33" t="s">
        <v>40</v>
      </c>
      <c r="R9" s="30" t="s">
        <v>41</v>
      </c>
      <c r="S9" s="34" t="s">
        <v>42</v>
      </c>
      <c r="T9" s="35" t="s">
        <v>43</v>
      </c>
      <c r="U9" s="34" t="s">
        <v>44</v>
      </c>
      <c r="V9" s="35" t="s">
        <v>45</v>
      </c>
      <c r="W9" s="36" t="s">
        <v>46</v>
      </c>
      <c r="X9" s="35" t="s">
        <v>47</v>
      </c>
    </row>
    <row r="10" spans="1:24" ht="28.5" customHeight="1">
      <c r="A10" s="37" t="str">
        <f>'[1]Access-Abr'!A9</f>
        <v>22201</v>
      </c>
      <c r="B10" s="38" t="str">
        <f>'[1]Access-Abr'!B9</f>
        <v>INST. NACIONAL DE COLONIZ. E REFORMA AGRARIA</v>
      </c>
      <c r="C10" s="39" t="str">
        <f>CONCATENATE('[1]Access-Abr'!C9,".",'[1]Access-Abr'!D9)</f>
        <v>28.846</v>
      </c>
      <c r="D10" s="39" t="str">
        <f>CONCATENATE('[1]Access-Abr'!E9,".",'[1]Access-Abr'!G9)</f>
        <v>0901.0005</v>
      </c>
      <c r="E10" s="38" t="str">
        <f>'[1]Access-Abr'!F9</f>
        <v>OPERACOES ESPECIAIS: CUMPRIMENTO DE SENTENCAS JUDICIAIS</v>
      </c>
      <c r="F10" s="40" t="str">
        <f>'[1]Access-Abr'!H9</f>
        <v>SENTENCAS JUDICIAIS TRANSITADAS EM JULGADO (PRECATORIOS)</v>
      </c>
      <c r="G10" s="39" t="str">
        <f>'[1]Access-Abr'!I9</f>
        <v>1</v>
      </c>
      <c r="H10" s="39" t="str">
        <f>'[1]Access-Abr'!J9</f>
        <v>0100</v>
      </c>
      <c r="I10" s="38" t="str">
        <f>'[1]Access-Abr'!K9</f>
        <v>RECURSOS ORDINARIOS</v>
      </c>
      <c r="J10" s="39" t="str">
        <f>'[1]Access-Abr'!L9</f>
        <v>5</v>
      </c>
      <c r="K10" s="41"/>
      <c r="L10" s="41"/>
      <c r="M10" s="41"/>
      <c r="N10" s="42">
        <f t="shared" ref="N10:N26" si="0">K10+L10-M10</f>
        <v>0</v>
      </c>
      <c r="O10" s="41"/>
      <c r="P10" s="43">
        <f>IF('[1]Access-Abr'!N9=0,'[1]Access-Abr'!M9,0)</f>
        <v>0</v>
      </c>
      <c r="Q10" s="43">
        <f>IF('[1]Access-Abr'!N9&gt;0,'[1]Access-Abr'!N9,0)</f>
        <v>210577865</v>
      </c>
      <c r="R10" s="43">
        <f t="shared" ref="R10:R26" si="1">N10-O10+P10+Q10</f>
        <v>210577865</v>
      </c>
      <c r="S10" s="43">
        <f>'[1]Access-Abr'!O9</f>
        <v>0</v>
      </c>
      <c r="T10" s="44">
        <f t="shared" ref="T10:T27" si="2">IF(R10&gt;0,S10/R10,0)</f>
        <v>0</v>
      </c>
      <c r="U10" s="43">
        <f>'[1]Access-Abr'!P9</f>
        <v>0</v>
      </c>
      <c r="V10" s="44">
        <f t="shared" ref="V10:V27" si="3">IF(R10&gt;0,U10/R10,0)</f>
        <v>0</v>
      </c>
      <c r="W10" s="43">
        <f>'[1]Access-Abr'!Q9</f>
        <v>0</v>
      </c>
      <c r="X10" s="44">
        <f t="shared" ref="X10:X27" si="4">IF(R10&gt;0,W10/R10,0)</f>
        <v>0</v>
      </c>
    </row>
    <row r="11" spans="1:24" ht="28.5" customHeight="1">
      <c r="A11" s="37" t="str">
        <f>'[1]Access-Abr'!A10</f>
        <v>25299</v>
      </c>
      <c r="B11" s="38" t="str">
        <f>'[1]Access-Abr'!B10</f>
        <v>FUND JORGE DUPRAT FIGUEIREDO - SEG/MED TRAB.</v>
      </c>
      <c r="C11" s="39" t="str">
        <f>CONCATENATE('[1]Access-Abr'!C10,".",'[1]Access-Abr'!D10)</f>
        <v>28.846</v>
      </c>
      <c r="D11" s="39" t="str">
        <f>CONCATENATE('[1]Access-Abr'!E10,".",'[1]Access-Abr'!G10)</f>
        <v>0901.0005</v>
      </c>
      <c r="E11" s="38" t="str">
        <f>'[1]Access-Abr'!F10</f>
        <v>OPERACOES ESPECIAIS: CUMPRIMENTO DE SENTENCAS JUDICIAIS</v>
      </c>
      <c r="F11" s="38" t="str">
        <f>'[1]Access-Abr'!H10</f>
        <v>SENTENCAS JUDICIAIS TRANSITADAS EM JULGADO (PRECATORIOS)</v>
      </c>
      <c r="G11" s="39" t="str">
        <f>'[1]Access-Abr'!I10</f>
        <v>1</v>
      </c>
      <c r="H11" s="39" t="str">
        <f>'[1]Access-Abr'!J10</f>
        <v>0100</v>
      </c>
      <c r="I11" s="38" t="str">
        <f>'[1]Access-Abr'!K10</f>
        <v>RECURSOS ORDINARIOS</v>
      </c>
      <c r="J11" s="39" t="str">
        <f>'[1]Access-Abr'!L10</f>
        <v>1</v>
      </c>
      <c r="K11" s="43"/>
      <c r="L11" s="43"/>
      <c r="M11" s="43"/>
      <c r="N11" s="41">
        <f t="shared" si="0"/>
        <v>0</v>
      </c>
      <c r="O11" s="43"/>
      <c r="P11" s="43">
        <f>IF('[1]Access-Abr'!N10=0,'[1]Access-Abr'!M10,0)</f>
        <v>0</v>
      </c>
      <c r="Q11" s="43">
        <f>IF('[1]Access-Abr'!N10&gt;0,'[1]Access-Abr'!N10,0)</f>
        <v>1000</v>
      </c>
      <c r="R11" s="43">
        <f t="shared" si="1"/>
        <v>1000</v>
      </c>
      <c r="S11" s="43">
        <f>'[1]Access-Abr'!O10</f>
        <v>0</v>
      </c>
      <c r="T11" s="44">
        <f t="shared" si="2"/>
        <v>0</v>
      </c>
      <c r="U11" s="43">
        <f>'[1]Access-Abr'!P10</f>
        <v>0</v>
      </c>
      <c r="V11" s="44">
        <f t="shared" si="3"/>
        <v>0</v>
      </c>
      <c r="W11" s="43">
        <f>'[1]Access-Abr'!Q10</f>
        <v>0</v>
      </c>
      <c r="X11" s="44">
        <f t="shared" si="4"/>
        <v>0</v>
      </c>
    </row>
    <row r="12" spans="1:24" ht="28.5" customHeight="1">
      <c r="A12" s="37" t="str">
        <f>'[1]Access-Abr'!A11</f>
        <v>25917</v>
      </c>
      <c r="B12" s="38" t="str">
        <f>'[1]Access-Abr'!B11</f>
        <v>FUNDO DO REGIME GERAL DE PREVIDENCIA SOCIAL</v>
      </c>
      <c r="C12" s="39" t="str">
        <f>CONCATENATE('[1]Access-Abr'!C11,".",'[1]Access-Abr'!D11)</f>
        <v>28.846</v>
      </c>
      <c r="D12" s="39" t="str">
        <f>CONCATENATE('[1]Access-Abr'!E11,".",'[1]Access-Abr'!G11)</f>
        <v>0901.0625</v>
      </c>
      <c r="E12" s="38" t="str">
        <f>'[1]Access-Abr'!F11</f>
        <v>OPERACOES ESPECIAIS: CUMPRIMENTO DE SENTENCAS JUDICIAIS</v>
      </c>
      <c r="F12" s="38" t="str">
        <f>'[1]Access-Abr'!H11</f>
        <v>SENTENCAS JUDICIAIS TRANSITADAS EM JULGADO DE PEQUENO VALOR</v>
      </c>
      <c r="G12" s="39" t="str">
        <f>'[1]Access-Abr'!I11</f>
        <v>2</v>
      </c>
      <c r="H12" s="39" t="str">
        <f>'[1]Access-Abr'!J11</f>
        <v>0153</v>
      </c>
      <c r="I12" s="38" t="str">
        <f>'[1]Access-Abr'!K11</f>
        <v>REC.DEST.AS ATIVIDADES-FINS SEGURIDADE SOCIAL</v>
      </c>
      <c r="J12" s="39" t="str">
        <f>'[1]Access-Abr'!L11</f>
        <v>3</v>
      </c>
      <c r="K12" s="43"/>
      <c r="L12" s="43"/>
      <c r="M12" s="43"/>
      <c r="N12" s="41">
        <f t="shared" si="0"/>
        <v>0</v>
      </c>
      <c r="O12" s="43"/>
      <c r="P12" s="43">
        <f>IF('[1]Access-Abr'!N11=0,'[1]Access-Abr'!M11,0)</f>
        <v>498973485</v>
      </c>
      <c r="Q12" s="43">
        <f>IF('[1]Access-Abr'!N11&gt;0,'[1]Access-Abr'!N11,0)</f>
        <v>0</v>
      </c>
      <c r="R12" s="43">
        <f t="shared" si="1"/>
        <v>498973485</v>
      </c>
      <c r="S12" s="43">
        <f>'[1]Access-Abr'!O11</f>
        <v>498657657.60000002</v>
      </c>
      <c r="T12" s="44">
        <f t="shared" si="2"/>
        <v>0.99936704572588664</v>
      </c>
      <c r="U12" s="43">
        <f>'[1]Access-Abr'!P11</f>
        <v>498657657.60000002</v>
      </c>
      <c r="V12" s="44">
        <f t="shared" si="3"/>
        <v>0.99936704572588664</v>
      </c>
      <c r="W12" s="43">
        <f>'[1]Access-Abr'!Q11</f>
        <v>498657657.60000002</v>
      </c>
      <c r="X12" s="44">
        <f t="shared" si="4"/>
        <v>0.99936704572588664</v>
      </c>
    </row>
    <row r="13" spans="1:24" ht="28.5" customHeight="1">
      <c r="A13" s="37" t="str">
        <f>'[1]Access-Abr'!A12</f>
        <v>26262</v>
      </c>
      <c r="B13" s="38" t="str">
        <f>'[1]Access-Abr'!B12</f>
        <v>UNIVERSIDADE FEDERAL DE SAO PAULO</v>
      </c>
      <c r="C13" s="39" t="str">
        <f>CONCATENATE('[1]Access-Abr'!C12,".",'[1]Access-Abr'!D12)</f>
        <v>28.846</v>
      </c>
      <c r="D13" s="39" t="str">
        <f>CONCATENATE('[1]Access-Abr'!E12,".",'[1]Access-Abr'!G12)</f>
        <v>0901.0005</v>
      </c>
      <c r="E13" s="38" t="str">
        <f>'[1]Access-Abr'!F12</f>
        <v>OPERACOES ESPECIAIS: CUMPRIMENTO DE SENTENCAS JUDICIAIS</v>
      </c>
      <c r="F13" s="38" t="str">
        <f>'[1]Access-Abr'!H12</f>
        <v>SENTENCAS JUDICIAIS TRANSITADAS EM JULGADO (PRECATORIOS)</v>
      </c>
      <c r="G13" s="39" t="str">
        <f>'[1]Access-Abr'!I12</f>
        <v>1</v>
      </c>
      <c r="H13" s="39" t="str">
        <f>'[1]Access-Abr'!J12</f>
        <v>8100</v>
      </c>
      <c r="I13" s="38" t="str">
        <f>'[1]Access-Abr'!K12</f>
        <v>RECURSOS ORDINARIOS</v>
      </c>
      <c r="J13" s="39" t="str">
        <f>'[1]Access-Abr'!L12</f>
        <v>1</v>
      </c>
      <c r="K13" s="43"/>
      <c r="L13" s="43"/>
      <c r="M13" s="43"/>
      <c r="N13" s="41">
        <f t="shared" si="0"/>
        <v>0</v>
      </c>
      <c r="O13" s="43"/>
      <c r="P13" s="43">
        <f>IF('[1]Access-Abr'!N12=0,'[1]Access-Abr'!M12,0)</f>
        <v>0</v>
      </c>
      <c r="Q13" s="43">
        <f>IF('[1]Access-Abr'!N12&gt;0,'[1]Access-Abr'!N12,0)</f>
        <v>1000</v>
      </c>
      <c r="R13" s="43">
        <f t="shared" si="1"/>
        <v>1000</v>
      </c>
      <c r="S13" s="43">
        <f>'[1]Access-Abr'!O12</f>
        <v>0</v>
      </c>
      <c r="T13" s="44">
        <f t="shared" si="2"/>
        <v>0</v>
      </c>
      <c r="U13" s="43">
        <f>'[1]Access-Abr'!P12</f>
        <v>0</v>
      </c>
      <c r="V13" s="44">
        <f t="shared" si="3"/>
        <v>0</v>
      </c>
      <c r="W13" s="43">
        <f>'[1]Access-Abr'!Q12</f>
        <v>0</v>
      </c>
      <c r="X13" s="44">
        <f t="shared" si="4"/>
        <v>0</v>
      </c>
    </row>
    <row r="14" spans="1:24" ht="28.5" customHeight="1">
      <c r="A14" s="37" t="str">
        <f>'[1]Access-Abr'!A13</f>
        <v>26280</v>
      </c>
      <c r="B14" s="38" t="str">
        <f>'[1]Access-Abr'!B13</f>
        <v>FUNDACAO UNIVERSIDADE FEDERAL DE SAO CARLOS</v>
      </c>
      <c r="C14" s="39" t="str">
        <f>CONCATENATE('[1]Access-Abr'!C13,".",'[1]Access-Abr'!D13)</f>
        <v>28.846</v>
      </c>
      <c r="D14" s="39" t="str">
        <f>CONCATENATE('[1]Access-Abr'!E13,".",'[1]Access-Abr'!G13)</f>
        <v>0901.0005</v>
      </c>
      <c r="E14" s="38" t="str">
        <f>'[1]Access-Abr'!F13</f>
        <v>OPERACOES ESPECIAIS: CUMPRIMENTO DE SENTENCAS JUDICIAIS</v>
      </c>
      <c r="F14" s="38" t="str">
        <f>'[1]Access-Abr'!H13</f>
        <v>SENTENCAS JUDICIAIS TRANSITADAS EM JULGADO (PRECATORIOS)</v>
      </c>
      <c r="G14" s="39" t="str">
        <f>'[1]Access-Abr'!I13</f>
        <v>1</v>
      </c>
      <c r="H14" s="39" t="str">
        <f>'[1]Access-Abr'!J13</f>
        <v>8100</v>
      </c>
      <c r="I14" s="38" t="str">
        <f>'[1]Access-Abr'!K13</f>
        <v>RECURSOS ORDINARIOS</v>
      </c>
      <c r="J14" s="39" t="str">
        <f>'[1]Access-Abr'!L13</f>
        <v>1</v>
      </c>
      <c r="K14" s="41"/>
      <c r="L14" s="41"/>
      <c r="M14" s="41"/>
      <c r="N14" s="41">
        <f t="shared" si="0"/>
        <v>0</v>
      </c>
      <c r="O14" s="41"/>
      <c r="P14" s="43">
        <f>IF('[1]Access-Abr'!N13=0,'[1]Access-Abr'!M13,0)</f>
        <v>0</v>
      </c>
      <c r="Q14" s="43">
        <f>IF('[1]Access-Abr'!N13&gt;0,'[1]Access-Abr'!N13,0)</f>
        <v>1000</v>
      </c>
      <c r="R14" s="43">
        <f t="shared" si="1"/>
        <v>1000</v>
      </c>
      <c r="S14" s="43">
        <f>'[1]Access-Abr'!O13</f>
        <v>0</v>
      </c>
      <c r="T14" s="44">
        <f t="shared" si="2"/>
        <v>0</v>
      </c>
      <c r="U14" s="43">
        <f>'[1]Access-Abr'!P13</f>
        <v>0</v>
      </c>
      <c r="V14" s="44">
        <f t="shared" si="3"/>
        <v>0</v>
      </c>
      <c r="W14" s="43">
        <f>'[1]Access-Abr'!Q13</f>
        <v>0</v>
      </c>
      <c r="X14" s="44">
        <f t="shared" si="4"/>
        <v>0</v>
      </c>
    </row>
    <row r="15" spans="1:24" ht="28.5" customHeight="1">
      <c r="A15" s="37" t="str">
        <f>'[1]Access-Abr'!A14</f>
        <v>26283</v>
      </c>
      <c r="B15" s="38" t="str">
        <f>'[1]Access-Abr'!B14</f>
        <v>FUNDACAO UNIVERSIDADE FED.DE MATO GROS.DO SUL</v>
      </c>
      <c r="C15" s="39" t="str">
        <f>CONCATENATE('[1]Access-Abr'!C14,".",'[1]Access-Abr'!D14)</f>
        <v>28.846</v>
      </c>
      <c r="D15" s="39" t="str">
        <f>CONCATENATE('[1]Access-Abr'!E14,".",'[1]Access-Abr'!G14)</f>
        <v>0901.0005</v>
      </c>
      <c r="E15" s="38" t="str">
        <f>'[1]Access-Abr'!F14</f>
        <v>OPERACOES ESPECIAIS: CUMPRIMENTO DE SENTENCAS JUDICIAIS</v>
      </c>
      <c r="F15" s="38" t="str">
        <f>'[1]Access-Abr'!H14</f>
        <v>SENTENCAS JUDICIAIS TRANSITADAS EM JULGADO (PRECATORIOS)</v>
      </c>
      <c r="G15" s="39" t="str">
        <f>'[1]Access-Abr'!I14</f>
        <v>1</v>
      </c>
      <c r="H15" s="39" t="str">
        <f>'[1]Access-Abr'!J14</f>
        <v>8100</v>
      </c>
      <c r="I15" s="38" t="str">
        <f>'[1]Access-Abr'!K14</f>
        <v>RECURSOS ORDINARIOS</v>
      </c>
      <c r="J15" s="39" t="str">
        <f>'[1]Access-Abr'!L14</f>
        <v>1</v>
      </c>
      <c r="K15" s="43"/>
      <c r="L15" s="43"/>
      <c r="M15" s="43"/>
      <c r="N15" s="41">
        <f t="shared" si="0"/>
        <v>0</v>
      </c>
      <c r="O15" s="43"/>
      <c r="P15" s="43">
        <f>IF('[1]Access-Abr'!N14=0,'[1]Access-Abr'!M14,0)</f>
        <v>0</v>
      </c>
      <c r="Q15" s="43">
        <f>IF('[1]Access-Abr'!N14&gt;0,'[1]Access-Abr'!N14,0)</f>
        <v>1000</v>
      </c>
      <c r="R15" s="43">
        <f t="shared" si="1"/>
        <v>1000</v>
      </c>
      <c r="S15" s="43">
        <f>'[1]Access-Abr'!O14</f>
        <v>0</v>
      </c>
      <c r="T15" s="44">
        <f t="shared" si="2"/>
        <v>0</v>
      </c>
      <c r="U15" s="43">
        <f>'[1]Access-Abr'!P14</f>
        <v>0</v>
      </c>
      <c r="V15" s="44">
        <f t="shared" si="3"/>
        <v>0</v>
      </c>
      <c r="W15" s="43">
        <f>'[1]Access-Abr'!Q14</f>
        <v>0</v>
      </c>
      <c r="X15" s="44">
        <f t="shared" si="4"/>
        <v>0</v>
      </c>
    </row>
    <row r="16" spans="1:24" ht="28.5" customHeight="1">
      <c r="A16" s="37" t="str">
        <f>'[1]Access-Abr'!A15</f>
        <v>26350</v>
      </c>
      <c r="B16" s="38" t="str">
        <f>'[1]Access-Abr'!B15</f>
        <v>FUNDACAO UNIVERSIDADE FED. DA GRANDE DOURADOS</v>
      </c>
      <c r="C16" s="39" t="str">
        <f>CONCATENATE('[1]Access-Abr'!C15,".",'[1]Access-Abr'!D15)</f>
        <v>28.846</v>
      </c>
      <c r="D16" s="39" t="str">
        <f>CONCATENATE('[1]Access-Abr'!E15,".",'[1]Access-Abr'!G15)</f>
        <v>0901.0005</v>
      </c>
      <c r="E16" s="38" t="str">
        <f>'[1]Access-Abr'!F15</f>
        <v>OPERACOES ESPECIAIS: CUMPRIMENTO DE SENTENCAS JUDICIAIS</v>
      </c>
      <c r="F16" s="38" t="str">
        <f>'[1]Access-Abr'!H15</f>
        <v>SENTENCAS JUDICIAIS TRANSITADAS EM JULGADO (PRECATORIOS)</v>
      </c>
      <c r="G16" s="39" t="str">
        <f>'[1]Access-Abr'!I15</f>
        <v>1</v>
      </c>
      <c r="H16" s="39" t="str">
        <f>'[1]Access-Abr'!J15</f>
        <v>8100</v>
      </c>
      <c r="I16" s="38" t="str">
        <f>'[1]Access-Abr'!K15</f>
        <v>RECURSOS ORDINARIOS</v>
      </c>
      <c r="J16" s="39" t="str">
        <f>'[1]Access-Abr'!L15</f>
        <v>3</v>
      </c>
      <c r="K16" s="43"/>
      <c r="L16" s="43"/>
      <c r="M16" s="43"/>
      <c r="N16" s="41">
        <f t="shared" si="0"/>
        <v>0</v>
      </c>
      <c r="O16" s="43"/>
      <c r="P16" s="43">
        <f>IF('[1]Access-Abr'!N15=0,'[1]Access-Abr'!M15,0)</f>
        <v>0</v>
      </c>
      <c r="Q16" s="43">
        <f>IF('[1]Access-Abr'!N15&gt;0,'[1]Access-Abr'!N15,0)</f>
        <v>1000</v>
      </c>
      <c r="R16" s="43">
        <f t="shared" si="1"/>
        <v>1000</v>
      </c>
      <c r="S16" s="43">
        <f>'[1]Access-Abr'!O15</f>
        <v>0</v>
      </c>
      <c r="T16" s="44">
        <f t="shared" si="2"/>
        <v>0</v>
      </c>
      <c r="U16" s="43">
        <f>'[1]Access-Abr'!P15</f>
        <v>0</v>
      </c>
      <c r="V16" s="44">
        <f t="shared" si="3"/>
        <v>0</v>
      </c>
      <c r="W16" s="43">
        <f>'[1]Access-Abr'!Q15</f>
        <v>0</v>
      </c>
      <c r="X16" s="44">
        <f t="shared" si="4"/>
        <v>0</v>
      </c>
    </row>
    <row r="17" spans="1:24" ht="28.5" customHeight="1">
      <c r="A17" s="37" t="str">
        <f>'[1]Access-Abr'!A16</f>
        <v>26352</v>
      </c>
      <c r="B17" s="38" t="str">
        <f>'[1]Access-Abr'!B16</f>
        <v>FUNDACAO UNIVERSIDADE FEDERAL DO ABC</v>
      </c>
      <c r="C17" s="39" t="str">
        <f>CONCATENATE('[1]Access-Abr'!C16,".",'[1]Access-Abr'!D16)</f>
        <v>28.846</v>
      </c>
      <c r="D17" s="39" t="str">
        <f>CONCATENATE('[1]Access-Abr'!E16,".",'[1]Access-Abr'!G16)</f>
        <v>0901.0005</v>
      </c>
      <c r="E17" s="38" t="str">
        <f>'[1]Access-Abr'!F16</f>
        <v>OPERACOES ESPECIAIS: CUMPRIMENTO DE SENTENCAS JUDICIAIS</v>
      </c>
      <c r="F17" s="38" t="str">
        <f>'[1]Access-Abr'!H16</f>
        <v>SENTENCAS JUDICIAIS TRANSITADAS EM JULGADO (PRECATORIOS)</v>
      </c>
      <c r="G17" s="39" t="str">
        <f>'[1]Access-Abr'!I16</f>
        <v>1</v>
      </c>
      <c r="H17" s="39" t="str">
        <f>'[1]Access-Abr'!J16</f>
        <v>8100</v>
      </c>
      <c r="I17" s="38" t="str">
        <f>'[1]Access-Abr'!K16</f>
        <v>RECURSOS ORDINARIOS</v>
      </c>
      <c r="J17" s="39" t="str">
        <f>'[1]Access-Abr'!L16</f>
        <v>1</v>
      </c>
      <c r="K17" s="41"/>
      <c r="L17" s="41"/>
      <c r="M17" s="41"/>
      <c r="N17" s="41">
        <f t="shared" si="0"/>
        <v>0</v>
      </c>
      <c r="O17" s="41"/>
      <c r="P17" s="43">
        <f>IF('[1]Access-Abr'!N16=0,'[1]Access-Abr'!M16,0)</f>
        <v>0</v>
      </c>
      <c r="Q17" s="43">
        <f>IF('[1]Access-Abr'!N16&gt;0,'[1]Access-Abr'!N16,0)</f>
        <v>1000</v>
      </c>
      <c r="R17" s="43">
        <f t="shared" si="1"/>
        <v>1000</v>
      </c>
      <c r="S17" s="43">
        <f>'[1]Access-Abr'!O16</f>
        <v>0</v>
      </c>
      <c r="T17" s="44">
        <f t="shared" si="2"/>
        <v>0</v>
      </c>
      <c r="U17" s="43">
        <f>'[1]Access-Abr'!P16</f>
        <v>0</v>
      </c>
      <c r="V17" s="44">
        <f t="shared" si="3"/>
        <v>0</v>
      </c>
      <c r="W17" s="43">
        <f>'[1]Access-Abr'!Q16</f>
        <v>0</v>
      </c>
      <c r="X17" s="44">
        <f t="shared" si="4"/>
        <v>0</v>
      </c>
    </row>
    <row r="18" spans="1:24" ht="28.5" customHeight="1">
      <c r="A18" s="37" t="str">
        <f>'[1]Access-Abr'!A17</f>
        <v>26439</v>
      </c>
      <c r="B18" s="38" t="str">
        <f>'[1]Access-Abr'!B17</f>
        <v>INST.FED.DE EDUC.,CIENC.E TEC.DE SAO PAULO</v>
      </c>
      <c r="C18" s="39" t="str">
        <f>CONCATENATE('[1]Access-Abr'!C17,".",'[1]Access-Abr'!D17)</f>
        <v>28.846</v>
      </c>
      <c r="D18" s="39" t="str">
        <f>CONCATENATE('[1]Access-Abr'!E17,".",'[1]Access-Abr'!G17)</f>
        <v>0901.0005</v>
      </c>
      <c r="E18" s="38" t="str">
        <f>'[1]Access-Abr'!F17</f>
        <v>OPERACOES ESPECIAIS: CUMPRIMENTO DE SENTENCAS JUDICIAIS</v>
      </c>
      <c r="F18" s="38" t="str">
        <f>'[1]Access-Abr'!H17</f>
        <v>SENTENCAS JUDICIAIS TRANSITADAS EM JULGADO (PRECATORIOS)</v>
      </c>
      <c r="G18" s="39" t="str">
        <f>'[1]Access-Abr'!I17</f>
        <v>1</v>
      </c>
      <c r="H18" s="39" t="str">
        <f>'[1]Access-Abr'!J17</f>
        <v>8100</v>
      </c>
      <c r="I18" s="38" t="str">
        <f>'[1]Access-Abr'!K17</f>
        <v>RECURSOS ORDINARIOS</v>
      </c>
      <c r="J18" s="39" t="str">
        <f>'[1]Access-Abr'!L17</f>
        <v>1</v>
      </c>
      <c r="K18" s="41"/>
      <c r="L18" s="41"/>
      <c r="M18" s="41"/>
      <c r="N18" s="41">
        <f t="shared" si="0"/>
        <v>0</v>
      </c>
      <c r="O18" s="41"/>
      <c r="P18" s="43">
        <f>IF('[1]Access-Abr'!N17=0,'[1]Access-Abr'!M17,0)</f>
        <v>0</v>
      </c>
      <c r="Q18" s="43">
        <f>IF('[1]Access-Abr'!N17&gt;0,'[1]Access-Abr'!N17,0)</f>
        <v>1000</v>
      </c>
      <c r="R18" s="43">
        <f t="shared" si="1"/>
        <v>1000</v>
      </c>
      <c r="S18" s="43">
        <f>'[1]Access-Abr'!O17</f>
        <v>0</v>
      </c>
      <c r="T18" s="44">
        <f t="shared" si="2"/>
        <v>0</v>
      </c>
      <c r="U18" s="43">
        <f>'[1]Access-Abr'!P17</f>
        <v>0</v>
      </c>
      <c r="V18" s="44">
        <f t="shared" si="3"/>
        <v>0</v>
      </c>
      <c r="W18" s="43">
        <f>'[1]Access-Abr'!Q17</f>
        <v>0</v>
      </c>
      <c r="X18" s="44">
        <f t="shared" si="4"/>
        <v>0</v>
      </c>
    </row>
    <row r="19" spans="1:24" ht="28.5" customHeight="1">
      <c r="A19" s="37" t="str">
        <f>'[1]Access-Abr'!A18</f>
        <v>39254</v>
      </c>
      <c r="B19" s="38" t="str">
        <f>'[1]Access-Abr'!B18</f>
        <v>AGENCIA NACIONAL DE AVIACAO CIVIL - ANAC</v>
      </c>
      <c r="C19" s="39" t="str">
        <f>CONCATENATE('[1]Access-Abr'!C18,".",'[1]Access-Abr'!D18)</f>
        <v>28.846</v>
      </c>
      <c r="D19" s="39" t="str">
        <f>CONCATENATE('[1]Access-Abr'!E18,".",'[1]Access-Abr'!G18)</f>
        <v>0901.0005</v>
      </c>
      <c r="E19" s="38" t="str">
        <f>'[1]Access-Abr'!F18</f>
        <v>OPERACOES ESPECIAIS: CUMPRIMENTO DE SENTENCAS JUDICIAIS</v>
      </c>
      <c r="F19" s="38" t="str">
        <f>'[1]Access-Abr'!H18</f>
        <v>SENTENCAS JUDICIAIS TRANSITADAS EM JULGADO (PRECATORIOS)</v>
      </c>
      <c r="G19" s="39" t="str">
        <f>'[1]Access-Abr'!I18</f>
        <v>1</v>
      </c>
      <c r="H19" s="39" t="str">
        <f>'[1]Access-Abr'!J18</f>
        <v>0100</v>
      </c>
      <c r="I19" s="38" t="str">
        <f>'[1]Access-Abr'!K18</f>
        <v>RECURSOS ORDINARIOS</v>
      </c>
      <c r="J19" s="39" t="str">
        <f>'[1]Access-Abr'!L18</f>
        <v>1</v>
      </c>
      <c r="K19" s="41"/>
      <c r="L19" s="41"/>
      <c r="M19" s="41"/>
      <c r="N19" s="41">
        <f t="shared" si="0"/>
        <v>0</v>
      </c>
      <c r="O19" s="41"/>
      <c r="P19" s="43">
        <f>IF('[1]Access-Abr'!N18=0,'[1]Access-Abr'!M18,0)</f>
        <v>0</v>
      </c>
      <c r="Q19" s="43">
        <f>IF('[1]Access-Abr'!N18&gt;0,'[1]Access-Abr'!N18,0)</f>
        <v>1000</v>
      </c>
      <c r="R19" s="43">
        <f t="shared" si="1"/>
        <v>1000</v>
      </c>
      <c r="S19" s="43">
        <f>'[1]Access-Abr'!O18</f>
        <v>0</v>
      </c>
      <c r="T19" s="44">
        <f t="shared" si="2"/>
        <v>0</v>
      </c>
      <c r="U19" s="43">
        <f>'[1]Access-Abr'!P18</f>
        <v>0</v>
      </c>
      <c r="V19" s="44">
        <f t="shared" si="3"/>
        <v>0</v>
      </c>
      <c r="W19" s="43">
        <f>'[1]Access-Abr'!Q18</f>
        <v>0</v>
      </c>
      <c r="X19" s="44">
        <f t="shared" si="4"/>
        <v>0</v>
      </c>
    </row>
    <row r="20" spans="1:24" ht="28.5" customHeight="1">
      <c r="A20" s="37" t="str">
        <f>'[1]Access-Abr'!A19</f>
        <v>55901</v>
      </c>
      <c r="B20" s="38" t="str">
        <f>'[1]Access-Abr'!B19</f>
        <v>FUNDO NACIONAL DE ASSISTENCIA SOCIAL</v>
      </c>
      <c r="C20" s="39" t="str">
        <f>CONCATENATE('[1]Access-Abr'!C19,".",'[1]Access-Abr'!D19)</f>
        <v>28.846</v>
      </c>
      <c r="D20" s="39" t="str">
        <f>CONCATENATE('[1]Access-Abr'!E19,".",'[1]Access-Abr'!G19)</f>
        <v>0901.0005</v>
      </c>
      <c r="E20" s="38" t="str">
        <f>'[1]Access-Abr'!F19</f>
        <v>OPERACOES ESPECIAIS: CUMPRIMENTO DE SENTENCAS JUDICIAIS</v>
      </c>
      <c r="F20" s="38" t="str">
        <f>'[1]Access-Abr'!H19</f>
        <v>SENTENCAS JUDICIAIS TRANSITADAS EM JULGADO (PRECATORIOS)</v>
      </c>
      <c r="G20" s="39" t="str">
        <f>'[1]Access-Abr'!I19</f>
        <v>2</v>
      </c>
      <c r="H20" s="39" t="str">
        <f>'[1]Access-Abr'!J19</f>
        <v>0151</v>
      </c>
      <c r="I20" s="38" t="str">
        <f>'[1]Access-Abr'!K19</f>
        <v>RECURSOS LIVRES DA SEGURIDADE SOCIAL</v>
      </c>
      <c r="J20" s="39" t="str">
        <f>'[1]Access-Abr'!L19</f>
        <v>3</v>
      </c>
      <c r="K20" s="41"/>
      <c r="L20" s="41"/>
      <c r="M20" s="41"/>
      <c r="N20" s="41">
        <f t="shared" si="0"/>
        <v>0</v>
      </c>
      <c r="O20" s="41"/>
      <c r="P20" s="43">
        <f>IF('[1]Access-Abr'!N19=0,'[1]Access-Abr'!M19,0)</f>
        <v>0</v>
      </c>
      <c r="Q20" s="43">
        <f>IF('[1]Access-Abr'!N19&gt;0,'[1]Access-Abr'!N19,0)</f>
        <v>63173235</v>
      </c>
      <c r="R20" s="43">
        <f t="shared" si="1"/>
        <v>63173235</v>
      </c>
      <c r="S20" s="43">
        <f>'[1]Access-Abr'!O19</f>
        <v>0</v>
      </c>
      <c r="T20" s="44">
        <f t="shared" si="2"/>
        <v>0</v>
      </c>
      <c r="U20" s="43">
        <f>'[1]Access-Abr'!P19</f>
        <v>0</v>
      </c>
      <c r="V20" s="44">
        <f t="shared" si="3"/>
        <v>0</v>
      </c>
      <c r="W20" s="43">
        <f>'[1]Access-Abr'!Q19</f>
        <v>0</v>
      </c>
      <c r="X20" s="44">
        <f t="shared" si="4"/>
        <v>0</v>
      </c>
    </row>
    <row r="21" spans="1:24" ht="28.5" customHeight="1">
      <c r="A21" s="37" t="str">
        <f>'[1]Access-Abr'!A20</f>
        <v>55901</v>
      </c>
      <c r="B21" s="38" t="str">
        <f>'[1]Access-Abr'!B20</f>
        <v>FUNDO NACIONAL DE ASSISTENCIA SOCIAL</v>
      </c>
      <c r="C21" s="39" t="str">
        <f>CONCATENATE('[1]Access-Abr'!C20,".",'[1]Access-Abr'!D20)</f>
        <v>28.846</v>
      </c>
      <c r="D21" s="39" t="str">
        <f>CONCATENATE('[1]Access-Abr'!E20,".",'[1]Access-Abr'!G20)</f>
        <v>0901.0625</v>
      </c>
      <c r="E21" s="38" t="str">
        <f>'[1]Access-Abr'!F20</f>
        <v>OPERACOES ESPECIAIS: CUMPRIMENTO DE SENTENCAS JUDICIAIS</v>
      </c>
      <c r="F21" s="38" t="str">
        <f>'[1]Access-Abr'!H20</f>
        <v>SENTENCAS JUDICIAIS TRANSITADAS EM JULGADO DE PEQUENO VALOR</v>
      </c>
      <c r="G21" s="39" t="str">
        <f>'[1]Access-Abr'!I20</f>
        <v>2</v>
      </c>
      <c r="H21" s="39" t="str">
        <f>'[1]Access-Abr'!J20</f>
        <v>0151</v>
      </c>
      <c r="I21" s="38" t="str">
        <f>'[1]Access-Abr'!K20</f>
        <v>RECURSOS LIVRES DA SEGURIDADE SOCIAL</v>
      </c>
      <c r="J21" s="39" t="str">
        <f>'[1]Access-Abr'!L20</f>
        <v>3</v>
      </c>
      <c r="K21" s="41"/>
      <c r="L21" s="41"/>
      <c r="M21" s="41"/>
      <c r="N21" s="41">
        <f t="shared" si="0"/>
        <v>0</v>
      </c>
      <c r="O21" s="41"/>
      <c r="P21" s="43">
        <f>IF('[1]Access-Abr'!N20=0,'[1]Access-Abr'!M20,0)</f>
        <v>48479578</v>
      </c>
      <c r="Q21" s="43">
        <f>IF('[1]Access-Abr'!N20&gt;0,'[1]Access-Abr'!N20,0)</f>
        <v>0</v>
      </c>
      <c r="R21" s="43">
        <f t="shared" si="1"/>
        <v>48479578</v>
      </c>
      <c r="S21" s="43">
        <f>'[1]Access-Abr'!O20</f>
        <v>48479577.689999998</v>
      </c>
      <c r="T21" s="44">
        <f t="shared" si="2"/>
        <v>0.9999999936055548</v>
      </c>
      <c r="U21" s="43">
        <f>'[1]Access-Abr'!P20</f>
        <v>48479577.689999998</v>
      </c>
      <c r="V21" s="44">
        <f t="shared" si="3"/>
        <v>0.9999999936055548</v>
      </c>
      <c r="W21" s="43">
        <f>'[1]Access-Abr'!Q20</f>
        <v>48479577.689999998</v>
      </c>
      <c r="X21" s="44">
        <f t="shared" si="4"/>
        <v>0.9999999936055548</v>
      </c>
    </row>
    <row r="22" spans="1:24" ht="28.5" customHeight="1">
      <c r="A22" s="37" t="str">
        <f>'[1]Access-Abr'!A21</f>
        <v>71103</v>
      </c>
      <c r="B22" s="38" t="str">
        <f>'[1]Access-Abr'!B21</f>
        <v>ENCARGOS FINANC.DA UNIAO-SENTENCAS JUDICIAIS</v>
      </c>
      <c r="C22" s="39" t="str">
        <f>CONCATENATE('[1]Access-Abr'!C21,".",'[1]Access-Abr'!D21)</f>
        <v>28.846</v>
      </c>
      <c r="D22" s="39" t="str">
        <f>CONCATENATE('[1]Access-Abr'!E21,".",'[1]Access-Abr'!G21)</f>
        <v>0901.0005</v>
      </c>
      <c r="E22" s="38" t="str">
        <f>'[1]Access-Abr'!F21</f>
        <v>OPERACOES ESPECIAIS: CUMPRIMENTO DE SENTENCAS JUDICIAIS</v>
      </c>
      <c r="F22" s="38" t="str">
        <f>'[1]Access-Abr'!H21</f>
        <v>SENTENCAS JUDICIAIS TRANSITADAS EM JULGADO (PRECATORIOS)</v>
      </c>
      <c r="G22" s="39" t="str">
        <f>'[1]Access-Abr'!I21</f>
        <v>1</v>
      </c>
      <c r="H22" s="39" t="str">
        <f>'[1]Access-Abr'!J21</f>
        <v>0100</v>
      </c>
      <c r="I22" s="38" t="str">
        <f>'[1]Access-Abr'!K21</f>
        <v>RECURSOS ORDINARIOS</v>
      </c>
      <c r="J22" s="39" t="str">
        <f>'[1]Access-Abr'!L21</f>
        <v>5</v>
      </c>
      <c r="K22" s="43"/>
      <c r="L22" s="43"/>
      <c r="M22" s="43"/>
      <c r="N22" s="41">
        <f t="shared" si="0"/>
        <v>0</v>
      </c>
      <c r="O22" s="43"/>
      <c r="P22" s="43">
        <f>IF('[1]Access-Abr'!N21=0,'[1]Access-Abr'!M21,0)</f>
        <v>0</v>
      </c>
      <c r="Q22" s="43">
        <f>IF('[1]Access-Abr'!N21&gt;0,'[1]Access-Abr'!N21,0)</f>
        <v>66711954</v>
      </c>
      <c r="R22" s="43">
        <f t="shared" si="1"/>
        <v>66711954</v>
      </c>
      <c r="S22" s="43">
        <f>'[1]Access-Abr'!O21</f>
        <v>0</v>
      </c>
      <c r="T22" s="44">
        <f t="shared" si="2"/>
        <v>0</v>
      </c>
      <c r="U22" s="43">
        <f>'[1]Access-Abr'!P21</f>
        <v>0</v>
      </c>
      <c r="V22" s="44">
        <f t="shared" si="3"/>
        <v>0</v>
      </c>
      <c r="W22" s="43">
        <f>'[1]Access-Abr'!Q21</f>
        <v>0</v>
      </c>
      <c r="X22" s="44">
        <f t="shared" si="4"/>
        <v>0</v>
      </c>
    </row>
    <row r="23" spans="1:24" ht="28.5" customHeight="1">
      <c r="A23" s="37" t="str">
        <f>'[1]Access-Abr'!A22</f>
        <v>71103</v>
      </c>
      <c r="B23" s="38" t="str">
        <f>'[1]Access-Abr'!B22</f>
        <v>ENCARGOS FINANC.DA UNIAO-SENTENCAS JUDICIAIS</v>
      </c>
      <c r="C23" s="39" t="str">
        <f>CONCATENATE('[1]Access-Abr'!C22,".",'[1]Access-Abr'!D22)</f>
        <v>28.846</v>
      </c>
      <c r="D23" s="39" t="str">
        <f>CONCATENATE('[1]Access-Abr'!E22,".",'[1]Access-Abr'!G22)</f>
        <v>0901.0005</v>
      </c>
      <c r="E23" s="38" t="str">
        <f>'[1]Access-Abr'!F22</f>
        <v>OPERACOES ESPECIAIS: CUMPRIMENTO DE SENTENCAS JUDICIAIS</v>
      </c>
      <c r="F23" s="38" t="str">
        <f>'[1]Access-Abr'!H22</f>
        <v>SENTENCAS JUDICIAIS TRANSITADAS EM JULGADO (PRECATORIOS)</v>
      </c>
      <c r="G23" s="39" t="str">
        <f>'[1]Access-Abr'!I22</f>
        <v>1</v>
      </c>
      <c r="H23" s="39" t="str">
        <f>'[1]Access-Abr'!J22</f>
        <v>0100</v>
      </c>
      <c r="I23" s="38" t="str">
        <f>'[1]Access-Abr'!K22</f>
        <v>RECURSOS ORDINARIOS</v>
      </c>
      <c r="J23" s="39" t="str">
        <f>'[1]Access-Abr'!L22</f>
        <v>3</v>
      </c>
      <c r="K23" s="43"/>
      <c r="L23" s="43"/>
      <c r="M23" s="43"/>
      <c r="N23" s="41">
        <f t="shared" si="0"/>
        <v>0</v>
      </c>
      <c r="O23" s="43"/>
      <c r="P23" s="43">
        <f>IF('[1]Access-Abr'!N22=0,'[1]Access-Abr'!M22,0)</f>
        <v>62070</v>
      </c>
      <c r="Q23" s="43">
        <f>IF('[1]Access-Abr'!N22&gt;0,'[1]Access-Abr'!N22,0)</f>
        <v>0</v>
      </c>
      <c r="R23" s="43">
        <f t="shared" si="1"/>
        <v>62070</v>
      </c>
      <c r="S23" s="43">
        <f>'[1]Access-Abr'!O22</f>
        <v>62069.37</v>
      </c>
      <c r="T23" s="44">
        <f t="shared" si="2"/>
        <v>0.99998985016916386</v>
      </c>
      <c r="U23" s="43">
        <f>'[1]Access-Abr'!P22</f>
        <v>62069.37</v>
      </c>
      <c r="V23" s="44">
        <f t="shared" si="3"/>
        <v>0.99998985016916386</v>
      </c>
      <c r="W23" s="43">
        <f>'[1]Access-Abr'!Q22</f>
        <v>0</v>
      </c>
      <c r="X23" s="44">
        <f t="shared" si="4"/>
        <v>0</v>
      </c>
    </row>
    <row r="24" spans="1:24" ht="28.5" customHeight="1">
      <c r="A24" s="37" t="str">
        <f>'[1]Access-Abr'!A23</f>
        <v>71103</v>
      </c>
      <c r="B24" s="38" t="str">
        <f>'[1]Access-Abr'!B23</f>
        <v>ENCARGOS FINANC.DA UNIAO-SENTENCAS JUDICIAIS</v>
      </c>
      <c r="C24" s="39" t="str">
        <f>CONCATENATE('[1]Access-Abr'!C23,".",'[1]Access-Abr'!D23)</f>
        <v>28.846</v>
      </c>
      <c r="D24" s="39" t="str">
        <f>CONCATENATE('[1]Access-Abr'!E23,".",'[1]Access-Abr'!G23)</f>
        <v>0901.00G5</v>
      </c>
      <c r="E24" s="38" t="str">
        <f>'[1]Access-Abr'!F23</f>
        <v>OPERACOES ESPECIAIS: CUMPRIMENTO DE SENTENCAS JUDICIAIS</v>
      </c>
      <c r="F24" s="38" t="str">
        <f>'[1]Access-Abr'!H23</f>
        <v>CONTRIBUICAO DA UNIAO, DE SUAS AUTARQUIAS E FUNDACOES PARA O</v>
      </c>
      <c r="G24" s="39" t="str">
        <f>'[1]Access-Abr'!I23</f>
        <v>1</v>
      </c>
      <c r="H24" s="39" t="str">
        <f>'[1]Access-Abr'!J23</f>
        <v>0100</v>
      </c>
      <c r="I24" s="38" t="str">
        <f>'[1]Access-Abr'!K23</f>
        <v>RECURSOS ORDINARIOS</v>
      </c>
      <c r="J24" s="39" t="str">
        <f>'[1]Access-Abr'!L23</f>
        <v>1</v>
      </c>
      <c r="K24" s="41"/>
      <c r="L24" s="41"/>
      <c r="M24" s="41"/>
      <c r="N24" s="41">
        <f t="shared" si="0"/>
        <v>0</v>
      </c>
      <c r="O24" s="41"/>
      <c r="P24" s="43">
        <f>IF('[1]Access-Abr'!N23=0,'[1]Access-Abr'!M23,0)</f>
        <v>1235739.6399999999</v>
      </c>
      <c r="Q24" s="43">
        <f>IF('[1]Access-Abr'!N23&gt;0,'[1]Access-Abr'!N23,0)</f>
        <v>0</v>
      </c>
      <c r="R24" s="43">
        <f t="shared" si="1"/>
        <v>1235739.6399999999</v>
      </c>
      <c r="S24" s="43">
        <f>'[1]Access-Abr'!O23</f>
        <v>1235737.22</v>
      </c>
      <c r="T24" s="44">
        <f t="shared" si="2"/>
        <v>0.99999804165867823</v>
      </c>
      <c r="U24" s="43">
        <f>'[1]Access-Abr'!P23</f>
        <v>1235737.22</v>
      </c>
      <c r="V24" s="44">
        <f t="shared" si="3"/>
        <v>0.99999804165867823</v>
      </c>
      <c r="W24" s="43">
        <f>'[1]Access-Abr'!Q23</f>
        <v>1235737.22</v>
      </c>
      <c r="X24" s="44">
        <f t="shared" si="4"/>
        <v>0.99999804165867823</v>
      </c>
    </row>
    <row r="25" spans="1:24" ht="28.5" customHeight="1">
      <c r="A25" s="37" t="str">
        <f>'[1]Access-Abr'!A24</f>
        <v>71103</v>
      </c>
      <c r="B25" s="38" t="str">
        <f>'[1]Access-Abr'!B24</f>
        <v>ENCARGOS FINANC.DA UNIAO-SENTENCAS JUDICIAIS</v>
      </c>
      <c r="C25" s="39" t="str">
        <f>CONCATENATE('[1]Access-Abr'!C24,".",'[1]Access-Abr'!D24)</f>
        <v>28.846</v>
      </c>
      <c r="D25" s="39" t="str">
        <f>CONCATENATE('[1]Access-Abr'!E24,".",'[1]Access-Abr'!G24)</f>
        <v>0901.0625</v>
      </c>
      <c r="E25" s="38" t="str">
        <f>'[1]Access-Abr'!F24</f>
        <v>OPERACOES ESPECIAIS: CUMPRIMENTO DE SENTENCAS JUDICIAIS</v>
      </c>
      <c r="F25" s="38" t="str">
        <f>'[1]Access-Abr'!H24</f>
        <v>SENTENCAS JUDICIAIS TRANSITADAS EM JULGADO DE PEQUENO VALOR</v>
      </c>
      <c r="G25" s="39" t="str">
        <f>'[1]Access-Abr'!I24</f>
        <v>1</v>
      </c>
      <c r="H25" s="39" t="str">
        <f>'[1]Access-Abr'!J24</f>
        <v>0100</v>
      </c>
      <c r="I25" s="38" t="str">
        <f>'[1]Access-Abr'!K24</f>
        <v>RECURSOS ORDINARIOS</v>
      </c>
      <c r="J25" s="39" t="str">
        <f>'[1]Access-Abr'!L24</f>
        <v>3</v>
      </c>
      <c r="K25" s="41"/>
      <c r="L25" s="41"/>
      <c r="M25" s="41"/>
      <c r="N25" s="41">
        <f t="shared" si="0"/>
        <v>0</v>
      </c>
      <c r="O25" s="41"/>
      <c r="P25" s="43">
        <f>IF('[1]Access-Abr'!N24=0,'[1]Access-Abr'!M24,0)</f>
        <v>99333603</v>
      </c>
      <c r="Q25" s="43">
        <f>IF('[1]Access-Abr'!N24&gt;0,'[1]Access-Abr'!N24,0)</f>
        <v>0</v>
      </c>
      <c r="R25" s="43">
        <f t="shared" si="1"/>
        <v>99333603</v>
      </c>
      <c r="S25" s="43">
        <f>'[1]Access-Abr'!O24</f>
        <v>99291656.650000006</v>
      </c>
      <c r="T25" s="44">
        <f t="shared" si="2"/>
        <v>0.99957772245510923</v>
      </c>
      <c r="U25" s="43">
        <f>'[1]Access-Abr'!P24</f>
        <v>99291656.650000006</v>
      </c>
      <c r="V25" s="44">
        <f t="shared" si="3"/>
        <v>0.99957772245510923</v>
      </c>
      <c r="W25" s="43">
        <f>'[1]Access-Abr'!Q24</f>
        <v>99291656.650000006</v>
      </c>
      <c r="X25" s="44">
        <f t="shared" si="4"/>
        <v>0.99957772245510923</v>
      </c>
    </row>
    <row r="26" spans="1:24" ht="28.5" customHeight="1" thickBot="1">
      <c r="A26" s="37" t="str">
        <f>'[1]Access-Abr'!A25</f>
        <v>71103</v>
      </c>
      <c r="B26" s="38" t="str">
        <f>'[1]Access-Abr'!B25</f>
        <v>ENCARGOS FINANC.DA UNIAO-SENTENCAS JUDICIAIS</v>
      </c>
      <c r="C26" s="39" t="str">
        <f>CONCATENATE('[1]Access-Abr'!C25,".",'[1]Access-Abr'!D25)</f>
        <v>28.846</v>
      </c>
      <c r="D26" s="39" t="str">
        <f>CONCATENATE('[1]Access-Abr'!E25,".",'[1]Access-Abr'!G25)</f>
        <v>0901.0625</v>
      </c>
      <c r="E26" s="38" t="str">
        <f>'[1]Access-Abr'!F25</f>
        <v>OPERACOES ESPECIAIS: CUMPRIMENTO DE SENTENCAS JUDICIAIS</v>
      </c>
      <c r="F26" s="38" t="str">
        <f>'[1]Access-Abr'!H25</f>
        <v>SENTENCAS JUDICIAIS TRANSITADAS EM JULGADO DE PEQUENO VALOR</v>
      </c>
      <c r="G26" s="39" t="str">
        <f>'[1]Access-Abr'!I25</f>
        <v>1</v>
      </c>
      <c r="H26" s="39" t="str">
        <f>'[1]Access-Abr'!J25</f>
        <v>0100</v>
      </c>
      <c r="I26" s="38" t="str">
        <f>'[1]Access-Abr'!K25</f>
        <v>RECURSOS ORDINARIOS</v>
      </c>
      <c r="J26" s="39" t="str">
        <f>'[1]Access-Abr'!L25</f>
        <v>1</v>
      </c>
      <c r="K26" s="41"/>
      <c r="L26" s="41"/>
      <c r="M26" s="41"/>
      <c r="N26" s="41">
        <f t="shared" si="0"/>
        <v>0</v>
      </c>
      <c r="O26" s="41"/>
      <c r="P26" s="43">
        <f>IF('[1]Access-Abr'!N25=0,'[1]Access-Abr'!M25,0)</f>
        <v>12862077</v>
      </c>
      <c r="Q26" s="43">
        <f>IF('[1]Access-Abr'!N25&gt;0,'[1]Access-Abr'!N25,0)</f>
        <v>0</v>
      </c>
      <c r="R26" s="43">
        <f t="shared" si="1"/>
        <v>12862077</v>
      </c>
      <c r="S26" s="43">
        <f>'[1]Access-Abr'!O25</f>
        <v>12852344.08</v>
      </c>
      <c r="T26" s="44">
        <f t="shared" si="2"/>
        <v>0.99924328551290742</v>
      </c>
      <c r="U26" s="43">
        <f>'[1]Access-Abr'!P25</f>
        <v>12852344.08</v>
      </c>
      <c r="V26" s="44">
        <f t="shared" si="3"/>
        <v>0.99924328551290742</v>
      </c>
      <c r="W26" s="43">
        <f>'[1]Access-Abr'!Q25</f>
        <v>12852344.08</v>
      </c>
      <c r="X26" s="44">
        <f t="shared" si="4"/>
        <v>0.99924328551290742</v>
      </c>
    </row>
    <row r="27" spans="1:24" ht="28.5" customHeight="1" thickBot="1">
      <c r="A27" s="14" t="s">
        <v>48</v>
      </c>
      <c r="B27" s="45"/>
      <c r="C27" s="45"/>
      <c r="D27" s="45"/>
      <c r="E27" s="45"/>
      <c r="F27" s="45"/>
      <c r="G27" s="45"/>
      <c r="H27" s="45"/>
      <c r="I27" s="45"/>
      <c r="J27" s="15"/>
      <c r="K27" s="46">
        <f>SUM(K10:K26)</f>
        <v>0</v>
      </c>
      <c r="L27" s="46">
        <f>SUM(L10:L26)</f>
        <v>0</v>
      </c>
      <c r="M27" s="46">
        <f>SUM(M10:M26)</f>
        <v>0</v>
      </c>
      <c r="N27" s="46">
        <f>SUM(N10:N26)</f>
        <v>0</v>
      </c>
      <c r="O27" s="46">
        <f>SUM(O10:O26)</f>
        <v>0</v>
      </c>
      <c r="P27" s="47">
        <f>SUM(P10:P26)</f>
        <v>660946552.63999999</v>
      </c>
      <c r="Q27" s="47">
        <f>SUM(Q10:Q26)</f>
        <v>340471054</v>
      </c>
      <c r="R27" s="47">
        <f>SUM(R10:R26)</f>
        <v>1001417606.64</v>
      </c>
      <c r="S27" s="47">
        <f>SUM(S10:S26)</f>
        <v>660579042.61000001</v>
      </c>
      <c r="T27" s="48">
        <f t="shared" si="2"/>
        <v>0.6596439269990505</v>
      </c>
      <c r="U27" s="47">
        <f>SUM(U10:U26)</f>
        <v>660579042.61000001</v>
      </c>
      <c r="V27" s="48">
        <f t="shared" si="3"/>
        <v>0.6596439269990505</v>
      </c>
      <c r="W27" s="47">
        <f>SUM(W10:W26)</f>
        <v>660516973.24000001</v>
      </c>
      <c r="X27" s="48">
        <f t="shared" si="4"/>
        <v>0.65958194549444293</v>
      </c>
    </row>
    <row r="28" spans="1:24" ht="28.5" customHeight="1">
      <c r="A28" s="49" t="s">
        <v>49</v>
      </c>
      <c r="B28" s="2"/>
      <c r="C28" s="2"/>
      <c r="D28" s="2"/>
      <c r="E28" s="2"/>
      <c r="F28" s="2"/>
      <c r="G28" s="2"/>
      <c r="H28" s="3"/>
      <c r="I28" s="3"/>
      <c r="J28" s="3"/>
      <c r="K28" s="2"/>
      <c r="L28" s="2"/>
      <c r="M28" s="2"/>
      <c r="N28" s="2"/>
      <c r="O28" s="2"/>
      <c r="P28" s="50"/>
      <c r="Q28" s="2"/>
      <c r="R28" s="2"/>
      <c r="S28" s="2"/>
      <c r="T28" s="2"/>
      <c r="U28" s="4"/>
      <c r="V28" s="2"/>
      <c r="W28" s="4"/>
      <c r="X28" s="2"/>
    </row>
    <row r="29" spans="1:24" ht="28.5" customHeight="1">
      <c r="A29" s="49" t="s">
        <v>50</v>
      </c>
      <c r="B29" s="51"/>
      <c r="C29" s="2"/>
      <c r="D29" s="2"/>
      <c r="E29" s="2"/>
      <c r="F29" s="2"/>
      <c r="G29" s="2"/>
      <c r="H29" s="3"/>
      <c r="I29" s="3"/>
      <c r="J29" s="3"/>
      <c r="K29" s="2"/>
      <c r="L29" s="2"/>
      <c r="M29" s="2"/>
      <c r="N29" s="2"/>
      <c r="O29" s="2"/>
      <c r="P29" s="52"/>
      <c r="Q29" s="2"/>
      <c r="R29" s="2"/>
      <c r="S29" s="2"/>
      <c r="T29" s="2"/>
      <c r="U29" s="4"/>
      <c r="V29" s="2"/>
      <c r="W29" s="4"/>
      <c r="X29" s="2"/>
    </row>
  </sheetData>
  <mergeCells count="17">
    <mergeCell ref="A27:J27"/>
    <mergeCell ref="C8:C9"/>
    <mergeCell ref="D8:D9"/>
    <mergeCell ref="E8:F8"/>
    <mergeCell ref="G8:G9"/>
    <mergeCell ref="H8:I8"/>
    <mergeCell ref="J8:J9"/>
    <mergeCell ref="A5:X5"/>
    <mergeCell ref="A7:J7"/>
    <mergeCell ref="K7:K8"/>
    <mergeCell ref="L7:M7"/>
    <mergeCell ref="N7:N8"/>
    <mergeCell ref="O7:O8"/>
    <mergeCell ref="P7:Q7"/>
    <mergeCell ref="R7:R8"/>
    <mergeCell ref="S7:X7"/>
    <mergeCell ref="A8:B8"/>
  </mergeCells>
  <printOptions horizontalCentered="1"/>
  <pageMargins left="0.23622047244094491" right="0.23622047244094491" top="0.74803149606299213" bottom="0.39370078740157483" header="0.31496062992125984" footer="0.31496062992125984"/>
  <pageSetup paperSize="9" scale="3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Abr</vt:lpstr>
      <vt:lpstr>Abr!Area_de_impressao</vt:lpstr>
    </vt:vector>
  </TitlesOfParts>
  <Company>Tribunal Regional Federal 3ª Região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2020-05-19T23:20:11Z</dcterms:created>
  <dcterms:modified xsi:type="dcterms:W3CDTF">2020-05-19T23:20:44Z</dcterms:modified>
</cp:coreProperties>
</file>