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Abr" sheetId="1" r:id="rId1"/>
  </sheets>
  <externalReferences>
    <externalReference r:id="rId2"/>
  </externalReferences>
  <definedNames>
    <definedName name="_xlnm.Print_Area" localSheetId="0">Abr!$A$1:$X$29</definedName>
  </definedNames>
  <calcPr calcId="145621"/>
</workbook>
</file>

<file path=xl/calcChain.xml><?xml version="1.0" encoding="utf-8"?>
<calcChain xmlns="http://schemas.openxmlformats.org/spreadsheetml/2006/main">
  <c r="O27" i="1" l="1"/>
  <c r="M27" i="1"/>
  <c r="L27" i="1"/>
  <c r="K27" i="1"/>
  <c r="W26" i="1"/>
  <c r="U26" i="1"/>
  <c r="S26" i="1"/>
  <c r="Q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27" i="1" s="1"/>
  <c r="U10" i="1"/>
  <c r="U27" i="1" s="1"/>
  <c r="S10" i="1"/>
  <c r="S27" i="1" s="1"/>
  <c r="Q10" i="1"/>
  <c r="Q27" i="1" s="1"/>
  <c r="P10" i="1"/>
  <c r="P27" i="1" s="1"/>
  <c r="N10" i="1"/>
  <c r="N27" i="1" s="1"/>
  <c r="J10" i="1"/>
  <c r="I10" i="1"/>
  <c r="H10" i="1"/>
  <c r="G10" i="1"/>
  <c r="F10" i="1"/>
  <c r="E10" i="1"/>
  <c r="D10" i="1"/>
  <c r="C10" i="1"/>
  <c r="B10" i="1"/>
  <c r="A10" i="1"/>
  <c r="R22" i="1" l="1"/>
  <c r="X22" i="1" s="1"/>
  <c r="R23" i="1"/>
  <c r="R24" i="1"/>
  <c r="T24" i="1" s="1"/>
  <c r="R25" i="1"/>
  <c r="R26" i="1"/>
  <c r="X26" i="1" s="1"/>
  <c r="X12" i="1"/>
  <c r="T12" i="1"/>
  <c r="V12" i="1"/>
  <c r="X16" i="1"/>
  <c r="T16" i="1"/>
  <c r="V16" i="1"/>
  <c r="X19" i="1"/>
  <c r="T19" i="1"/>
  <c r="V19" i="1"/>
  <c r="X24" i="1"/>
  <c r="V24" i="1"/>
  <c r="X11" i="1"/>
  <c r="T11" i="1"/>
  <c r="V11" i="1"/>
  <c r="X14" i="1"/>
  <c r="T14" i="1"/>
  <c r="V14" i="1"/>
  <c r="X17" i="1"/>
  <c r="T17" i="1"/>
  <c r="V17" i="1"/>
  <c r="X20" i="1"/>
  <c r="T20" i="1"/>
  <c r="V20" i="1"/>
  <c r="X23" i="1"/>
  <c r="T23" i="1"/>
  <c r="V23" i="1"/>
  <c r="X25" i="1"/>
  <c r="T25" i="1"/>
  <c r="V25" i="1"/>
  <c r="X13" i="1"/>
  <c r="T13" i="1"/>
  <c r="V13" i="1"/>
  <c r="X15" i="1"/>
  <c r="T15" i="1"/>
  <c r="V15" i="1"/>
  <c r="X18" i="1"/>
  <c r="T18" i="1"/>
  <c r="V18" i="1"/>
  <c r="X21" i="1"/>
  <c r="T21" i="1"/>
  <c r="V21" i="1"/>
  <c r="V26" i="1"/>
  <c r="R10" i="1"/>
  <c r="T26" i="1" l="1"/>
  <c r="V22" i="1"/>
  <c r="T22" i="1"/>
  <c r="R27" i="1"/>
  <c r="X10" i="1"/>
  <c r="T10" i="1"/>
  <c r="V10" i="1"/>
  <c r="V27" i="1" l="1"/>
  <c r="X27" i="1"/>
  <c r="T27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<sst xmlns="http://schemas.openxmlformats.org/spreadsheetml/2006/main" count="55" uniqueCount="51">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</sst>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1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8" fontId="10" fillId="0" borderId="25"/>
    <xf numFmtId="0" fontId="11" fillId="3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6" applyNumberFormat="0" applyAlignment="0" applyProtection="0"/>
    <xf numFmtId="0" fontId="20" fillId="8" borderId="26" applyNumberFormat="0" applyAlignment="0" applyProtection="0"/>
    <xf numFmtId="0" fontId="20" fillId="8" borderId="26" applyNumberFormat="0" applyAlignment="0" applyProtection="0"/>
    <xf numFmtId="0" fontId="21" fillId="8" borderId="26"/>
    <xf numFmtId="0" fontId="20" fillId="8" borderId="26" applyNumberFormat="0" applyAlignment="0" applyProtection="0"/>
    <xf numFmtId="0" fontId="20" fillId="8" borderId="26" applyNumberFormat="0" applyAlignment="0" applyProtection="0"/>
    <xf numFmtId="0" fontId="22" fillId="0" borderId="0">
      <alignment vertical="center"/>
    </xf>
    <xf numFmtId="0" fontId="23" fillId="21" borderId="27" applyNumberFormat="0" applyAlignment="0" applyProtection="0"/>
    <xf numFmtId="0" fontId="23" fillId="21" borderId="27" applyNumberFormat="0" applyAlignment="0" applyProtection="0"/>
    <xf numFmtId="0" fontId="24" fillId="21" borderId="27"/>
    <xf numFmtId="0" fontId="23" fillId="21" borderId="27" applyNumberFormat="0" applyAlignment="0" applyProtection="0"/>
    <xf numFmtId="0" fontId="23" fillId="21" borderId="27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6" fillId="0" borderId="28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3" fillId="21" borderId="27" applyNumberFormat="0" applyAlignment="0" applyProtection="0"/>
    <xf numFmtId="4" fontId="7" fillId="0" borderId="0"/>
    <xf numFmtId="169" fontId="7" fillId="0" borderId="0"/>
    <xf numFmtId="170" fontId="3" fillId="0" borderId="0" applyBorder="0" applyAlignment="0" applyProtection="0"/>
    <xf numFmtId="170" fontId="3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3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8" borderId="26" applyNumberFormat="0" applyAlignment="0" applyProtection="0"/>
    <xf numFmtId="174" fontId="3" fillId="0" borderId="0" applyFill="0" applyBorder="0" applyAlignment="0" applyProtection="0"/>
    <xf numFmtId="0" fontId="3" fillId="0" borderId="0" applyFill="0" applyBorder="0" applyAlignment="0" applyProtection="0"/>
    <xf numFmtId="174" fontId="3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6" applyNumberFormat="0" applyAlignment="0" applyProtection="0"/>
    <xf numFmtId="0" fontId="29" fillId="0" borderId="33">
      <alignment horizontal="center"/>
    </xf>
    <xf numFmtId="0" fontId="36" fillId="0" borderId="34">
      <alignment horizontal="center"/>
    </xf>
    <xf numFmtId="175" fontId="7" fillId="0" borderId="0"/>
    <xf numFmtId="0" fontId="25" fillId="0" borderId="28" applyNumberFormat="0" applyFill="0" applyAlignment="0" applyProtection="0"/>
    <xf numFmtId="170" fontId="7" fillId="0" borderId="0"/>
    <xf numFmtId="176" fontId="3" fillId="0" borderId="0" applyFill="0" applyBorder="0" applyAlignment="0" applyProtection="0"/>
    <xf numFmtId="171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41" fillId="8" borderId="36" applyNumberFormat="0" applyAlignment="0" applyProtection="0"/>
    <xf numFmtId="10" fontId="7" fillId="0" borderId="0"/>
    <xf numFmtId="177" fontId="16" fillId="0" borderId="0">
      <protection locked="0"/>
    </xf>
    <xf numFmtId="178" fontId="16" fillId="0" borderId="0">
      <protection locked="0"/>
    </xf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/>
    <xf numFmtId="0" fontId="41" fillId="8" borderId="36" applyNumberFormat="0" applyAlignment="0" applyProtection="0"/>
    <xf numFmtId="0" fontId="41" fillId="8" borderId="36" applyNumberFormat="0" applyAlignment="0" applyProtection="0"/>
    <xf numFmtId="0" fontId="42" fillId="8" borderId="36"/>
    <xf numFmtId="0" fontId="41" fillId="8" borderId="36" applyNumberFormat="0" applyAlignment="0" applyProtection="0"/>
    <xf numFmtId="0" fontId="41" fillId="8" borderId="36" applyNumberFormat="0" applyAlignment="0" applyProtection="0"/>
    <xf numFmtId="38" fontId="7" fillId="0" borderId="0"/>
    <xf numFmtId="38" fontId="43" fillId="0" borderId="37"/>
    <xf numFmtId="179" fontId="40" fillId="0" borderId="0">
      <protection locked="0"/>
    </xf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7" fillId="0" borderId="0"/>
    <xf numFmtId="180" fontId="3" fillId="0" borderId="0" applyFill="0" applyBorder="0" applyAlignment="0" applyProtection="0"/>
    <xf numFmtId="170" fontId="3" fillId="0" borderId="0"/>
    <xf numFmtId="0" fontId="3" fillId="0" borderId="0"/>
    <xf numFmtId="170" fontId="3" fillId="0" borderId="0"/>
    <xf numFmtId="170" fontId="40" fillId="0" borderId="0"/>
    <xf numFmtId="170" fontId="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7" fillId="0" borderId="0"/>
    <xf numFmtId="182" fontId="7" fillId="0" borderId="0"/>
    <xf numFmtId="0" fontId="47" fillId="0" borderId="0" applyNumberFormat="0" applyFill="0" applyBorder="0" applyAlignment="0" applyProtection="0"/>
    <xf numFmtId="0" fontId="48" fillId="0" borderId="38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49" fillId="0" borderId="3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51" fillId="0" borderId="31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2" fillId="0" borderId="32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39"/>
    <xf numFmtId="2" fontId="55" fillId="0" borderId="0">
      <protection locked="0"/>
    </xf>
    <xf numFmtId="2" fontId="55" fillId="0" borderId="0">
      <protection locked="0"/>
    </xf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0" fontId="57" fillId="0" borderId="40"/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178" fontId="16" fillId="0" borderId="0">
      <protection locked="0"/>
    </xf>
    <xf numFmtId="183" fontId="16" fillId="0" borderId="0">
      <protection locked="0"/>
    </xf>
    <xf numFmtId="0" fontId="40" fillId="0" borderId="0"/>
    <xf numFmtId="170" fontId="3" fillId="0" borderId="0" applyFill="0" applyBorder="0" applyAlignment="0" applyProtection="0"/>
    <xf numFmtId="180" fontId="3" fillId="0" borderId="0" applyFill="0" applyBorder="0" applyAlignment="0" applyProtection="0"/>
    <xf numFmtId="170" fontId="3" fillId="0" borderId="0" applyFill="0" applyBorder="0" applyAlignment="0" applyProtection="0"/>
    <xf numFmtId="180" fontId="3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49" fontId="2" fillId="0" borderId="21" xfId="3" applyNumberFormat="1" applyFont="1" applyFill="1" applyBorder="1" applyAlignment="1">
      <alignment horizontal="left" vertical="center" wrapText="1"/>
    </xf>
    <xf numFmtId="49" fontId="2" fillId="0" borderId="21" xfId="3" applyNumberFormat="1" applyFont="1" applyFill="1" applyBorder="1" applyAlignment="1">
      <alignment horizontal="center" vertical="center" wrapText="1"/>
    </xf>
    <xf numFmtId="49" fontId="2" fillId="0" borderId="22" xfId="3" applyNumberFormat="1" applyFont="1" applyFill="1" applyBorder="1" applyAlignment="1">
      <alignment horizontal="left"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22" xfId="5" applyNumberFormat="1" applyFont="1" applyBorder="1" applyAlignment="1">
      <alignment horizontal="right" vertical="center"/>
    </xf>
    <xf numFmtId="166" fontId="2" fillId="0" borderId="21" xfId="5" applyNumberFormat="1" applyFont="1" applyBorder="1" applyAlignment="1">
      <alignment horizontal="right" vertical="center"/>
    </xf>
    <xf numFmtId="164" fontId="2" fillId="0" borderId="21" xfId="4" applyNumberFormat="1" applyFont="1" applyBorder="1" applyAlignment="1">
      <alignment horizontal="right" vertical="center"/>
    </xf>
    <xf numFmtId="0" fontId="5" fillId="0" borderId="23" xfId="3" applyFont="1" applyFill="1" applyBorder="1" applyAlignment="1">
      <alignment horizontal="center" vertical="center" wrapText="1"/>
    </xf>
    <xf numFmtId="166" fontId="5" fillId="0" borderId="24" xfId="5" applyNumberFormat="1" applyFont="1" applyFill="1" applyBorder="1" applyAlignment="1">
      <alignment horizontal="center" vertical="center" wrapText="1"/>
    </xf>
    <xf numFmtId="166" fontId="2" fillId="0" borderId="24" xfId="5" applyNumberFormat="1" applyFont="1" applyFill="1" applyBorder="1" applyAlignment="1">
      <alignment horizontal="right" vertical="center" wrapText="1"/>
    </xf>
    <xf numFmtId="164" fontId="2" fillId="0" borderId="24" xfId="4" applyNumberFormat="1" applyFont="1" applyBorder="1" applyAlignment="1">
      <alignment horizontal="right" vertical="center"/>
    </xf>
    <xf numFmtId="0" fontId="3" fillId="0" borderId="0" xfId="0" applyFont="1" applyBorder="1"/>
    <xf numFmtId="43" fontId="2" fillId="0" borderId="0" xfId="1" applyFont="1" applyBorder="1"/>
    <xf numFmtId="0" fontId="4" fillId="0" borderId="0" xfId="0" applyFont="1" applyBorder="1"/>
    <xf numFmtId="43" fontId="2" fillId="0" borderId="0" xfId="0" applyNumberFormat="1" applyFont="1" applyBorder="1"/>
  </cellXfs>
  <cellStyles count="391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16" xfId="241"/>
    <cellStyle name="Normal 17" xfId="242"/>
    <cellStyle name="Normal 2" xfId="243"/>
    <cellStyle name="Normal 2 2" xfId="244"/>
    <cellStyle name="Normal 2 3" xfId="245"/>
    <cellStyle name="Normal 2 3 2" xfId="246"/>
    <cellStyle name="Normal 2 3_00_Decisão Anexo V 2015_MEMORIAL_Oficial SOF" xfId="247"/>
    <cellStyle name="Normal 2 4" xfId="248"/>
    <cellStyle name="Normal 2 5" xfId="249"/>
    <cellStyle name="Normal 2 6" xfId="250"/>
    <cellStyle name="Normal 2 7" xfId="251"/>
    <cellStyle name="Normal 2 8" xfId="3"/>
    <cellStyle name="Normal 2_00_Decisão Anexo V 2015_MEMORIAL_Oficial SOF" xfId="252"/>
    <cellStyle name="Normal 3" xfId="253"/>
    <cellStyle name="Normal 3 2" xfId="254"/>
    <cellStyle name="Normal 3_05_Impactos_Demais PLs_2013_Dados CNJ de jul-12" xfId="255"/>
    <cellStyle name="Normal 4" xfId="256"/>
    <cellStyle name="Normal 5" xfId="257"/>
    <cellStyle name="Normal 6" xfId="258"/>
    <cellStyle name="Normal 7" xfId="259"/>
    <cellStyle name="Normal 8" xfId="260"/>
    <cellStyle name="Normal 9" xfId="261"/>
    <cellStyle name="Nota 2" xfId="262"/>
    <cellStyle name="Nota 2 2" xfId="263"/>
    <cellStyle name="Nota 2_00_Decisão Anexo V 2015_MEMORIAL_Oficial SOF" xfId="264"/>
    <cellStyle name="Nota 3" xfId="265"/>
    <cellStyle name="Nota 4" xfId="266"/>
    <cellStyle name="Note" xfId="267"/>
    <cellStyle name="Output" xfId="268"/>
    <cellStyle name="Percent_Agenda" xfId="269"/>
    <cellStyle name="Percentual" xfId="270"/>
    <cellStyle name="Ponto" xfId="271"/>
    <cellStyle name="Porcentagem 10" xfId="272"/>
    <cellStyle name="Porcentagem 11" xfId="2"/>
    <cellStyle name="Porcentagem 11 2" xfId="273"/>
    <cellStyle name="Porcentagem 12" xfId="8"/>
    <cellStyle name="Porcentagem 2" xfId="4"/>
    <cellStyle name="Porcentagem 2 2" xfId="274"/>
    <cellStyle name="Porcentagem 2 3" xfId="275"/>
    <cellStyle name="Porcentagem 2_FCDF 2014_2ª Versão" xfId="276"/>
    <cellStyle name="Porcentagem 3" xfId="277"/>
    <cellStyle name="Porcentagem 4" xfId="278"/>
    <cellStyle name="Porcentagem 5" xfId="279"/>
    <cellStyle name="Porcentagem 6" xfId="280"/>
    <cellStyle name="Porcentagem 7" xfId="281"/>
    <cellStyle name="Porcentagem 8" xfId="282"/>
    <cellStyle name="Porcentagem 9" xfId="283"/>
    <cellStyle name="rodape" xfId="284"/>
    <cellStyle name="Saída 2" xfId="285"/>
    <cellStyle name="Saída 2 2" xfId="286"/>
    <cellStyle name="Saída 2_05_Impactos_Demais PLs_2013_Dados CNJ de jul-12" xfId="287"/>
    <cellStyle name="Saída 3" xfId="288"/>
    <cellStyle name="Saída 4" xfId="289"/>
    <cellStyle name="Sep. milhar [0]" xfId="290"/>
    <cellStyle name="Sep. milhar [2]" xfId="291"/>
    <cellStyle name="Separador de m" xfId="292"/>
    <cellStyle name="Separador de milhares 10" xfId="293"/>
    <cellStyle name="Separador de milhares 2" xfId="294"/>
    <cellStyle name="Separador de milhares 2 2" xfId="295"/>
    <cellStyle name="Separador de milhares 2 2 3" xfId="296"/>
    <cellStyle name="Separador de milhares 2 2 6" xfId="297"/>
    <cellStyle name="Separador de milhares 2 2_00_Decisão Anexo V 2015_MEMORIAL_Oficial SOF" xfId="298"/>
    <cellStyle name="Separador de milhares 2 3" xfId="299"/>
    <cellStyle name="Separador de milhares 2 3 2" xfId="300"/>
    <cellStyle name="Separador de milhares 2 3 2 2" xfId="301"/>
    <cellStyle name="Separador de milhares 2 3 2 2 2" xfId="302"/>
    <cellStyle name="Separador de milhares 2 3 2 2_00_Decisão Anexo V 2015_MEMORIAL_Oficial SOF" xfId="303"/>
    <cellStyle name="Separador de milhares 2 3 2_00_Decisão Anexo V 2015_MEMORIAL_Oficial SOF" xfId="304"/>
    <cellStyle name="Separador de milhares 2 3 3" xfId="305"/>
    <cellStyle name="Separador de milhares 2 3_00_Decisão Anexo V 2015_MEMORIAL_Oficial SOF" xfId="306"/>
    <cellStyle name="Separador de milhares 2 4" xfId="307"/>
    <cellStyle name="Separador de milhares 2 5" xfId="308"/>
    <cellStyle name="Separador de milhares 2 5 2" xfId="309"/>
    <cellStyle name="Separador de milhares 2 5_00_Decisão Anexo V 2015_MEMORIAL_Oficial SOF" xfId="310"/>
    <cellStyle name="Separador de milhares 2_00_Decisão Anexo V 2015_MEMORIAL_Oficial SOF" xfId="311"/>
    <cellStyle name="Separador de milhares 3" xfId="312"/>
    <cellStyle name="Separador de milhares 3 2" xfId="313"/>
    <cellStyle name="Separador de milhares 3 3" xfId="314"/>
    <cellStyle name="Separador de milhares 3_00_Decisão Anexo V 2015_MEMORIAL_Oficial SOF" xfId="315"/>
    <cellStyle name="Separador de milhares 4" xfId="316"/>
    <cellStyle name="Separador de milhares 5" xfId="317"/>
    <cellStyle name="Separador de milhares 6" xfId="318"/>
    <cellStyle name="Separador de milhares 7" xfId="319"/>
    <cellStyle name="Separador de milhares 8" xfId="320"/>
    <cellStyle name="Separador de milhares 9" xfId="321"/>
    <cellStyle name="TableStyleLight1" xfId="322"/>
    <cellStyle name="TableStyleLight1 2" xfId="323"/>
    <cellStyle name="TableStyleLight1 3" xfId="324"/>
    <cellStyle name="TableStyleLight1 5" xfId="325"/>
    <cellStyle name="TableStyleLight1_00_Decisão Anexo V 2015_MEMORIAL_Oficial SOF" xfId="326"/>
    <cellStyle name="Texto de Aviso 2" xfId="327"/>
    <cellStyle name="Texto de Aviso 2 2" xfId="328"/>
    <cellStyle name="Texto de Aviso 2_05_Impactos_Demais PLs_2013_Dados CNJ de jul-12" xfId="329"/>
    <cellStyle name="Texto de Aviso 3" xfId="330"/>
    <cellStyle name="Texto de Aviso 4" xfId="331"/>
    <cellStyle name="Texto Explicativo 2" xfId="332"/>
    <cellStyle name="Texto Explicativo 2 2" xfId="333"/>
    <cellStyle name="Texto Explicativo 2_05_Impactos_Demais PLs_2013_Dados CNJ de jul-12" xfId="334"/>
    <cellStyle name="Texto Explicativo 3" xfId="335"/>
    <cellStyle name="Texto Explicativo 4" xfId="336"/>
    <cellStyle name="Texto, derecha" xfId="337"/>
    <cellStyle name="Texto, izquierda" xfId="338"/>
    <cellStyle name="Title" xfId="339"/>
    <cellStyle name="Titulo" xfId="340"/>
    <cellStyle name="Título 1 1" xfId="341"/>
    <cellStyle name="Título 1 2" xfId="342"/>
    <cellStyle name="Título 1 2 2" xfId="343"/>
    <cellStyle name="Título 1 2_05_Impactos_Demais PLs_2013_Dados CNJ de jul-12" xfId="344"/>
    <cellStyle name="Título 1 3" xfId="345"/>
    <cellStyle name="Título 1 4" xfId="346"/>
    <cellStyle name="Título 10" xfId="347"/>
    <cellStyle name="Título 11" xfId="348"/>
    <cellStyle name="Título 2 2" xfId="349"/>
    <cellStyle name="Título 2 2 2" xfId="350"/>
    <cellStyle name="Título 2 2_05_Impactos_Demais PLs_2013_Dados CNJ de jul-12" xfId="351"/>
    <cellStyle name="Título 2 3" xfId="352"/>
    <cellStyle name="Título 2 4" xfId="353"/>
    <cellStyle name="Título 3 2" xfId="354"/>
    <cellStyle name="Título 3 2 2" xfId="355"/>
    <cellStyle name="Título 3 2_05_Impactos_Demais PLs_2013_Dados CNJ de jul-12" xfId="356"/>
    <cellStyle name="Título 3 3" xfId="357"/>
    <cellStyle name="Título 3 4" xfId="358"/>
    <cellStyle name="Título 4 2" xfId="359"/>
    <cellStyle name="Título 4 2 2" xfId="360"/>
    <cellStyle name="Título 4 2_05_Impactos_Demais PLs_2013_Dados CNJ de jul-12" xfId="361"/>
    <cellStyle name="Título 4 3" xfId="362"/>
    <cellStyle name="Título 4 4" xfId="363"/>
    <cellStyle name="Título 5" xfId="364"/>
    <cellStyle name="Título 5 2" xfId="365"/>
    <cellStyle name="Título 5 3" xfId="366"/>
    <cellStyle name="Título 5_05_Impactos_Demais PLs_2013_Dados CNJ de jul-12" xfId="367"/>
    <cellStyle name="Título 6" xfId="368"/>
    <cellStyle name="Título 6 2" xfId="369"/>
    <cellStyle name="Título 6_34" xfId="370"/>
    <cellStyle name="Título 7" xfId="371"/>
    <cellStyle name="Título 8" xfId="372"/>
    <cellStyle name="Título 9" xfId="373"/>
    <cellStyle name="Titulo_00_Equalização ASMED_SOF" xfId="374"/>
    <cellStyle name="Titulo1" xfId="375"/>
    <cellStyle name="Titulo2" xfId="376"/>
    <cellStyle name="Total 2" xfId="377"/>
    <cellStyle name="Total 2 2" xfId="378"/>
    <cellStyle name="Total 2_05_Impactos_Demais PLs_2013_Dados CNJ de jul-12" xfId="379"/>
    <cellStyle name="Total 3" xfId="380"/>
    <cellStyle name="Total 4" xfId="381"/>
    <cellStyle name="V¡rgula" xfId="382"/>
    <cellStyle name="V¡rgula0" xfId="383"/>
    <cellStyle name="Vírgul - Estilo1" xfId="384"/>
    <cellStyle name="Vírgula" xfId="1" builtinId="3"/>
    <cellStyle name="Vírgula 2" xfId="5"/>
    <cellStyle name="Vírgula 2 2" xfId="385"/>
    <cellStyle name="Vírgula 3" xfId="386"/>
    <cellStyle name="Vírgula 4" xfId="387"/>
    <cellStyle name="Vírgula 5" xfId="388"/>
    <cellStyle name="Vírgula 6" xfId="7"/>
    <cellStyle name="Vírgula0" xfId="389"/>
    <cellStyle name="Warning Text" xfId="3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A9" t="str">
            <v>22201</v>
          </cell>
          <cell r="B9" t="str">
            <v>INST. NACIONAL DE COLONIZ. E REFORMA AGRARIA</v>
          </cell>
          <cell r="C9" t="str">
            <v>28</v>
          </cell>
          <cell r="D9" t="str">
            <v>846</v>
          </cell>
          <cell r="E9" t="str">
            <v>0901</v>
          </cell>
          <cell r="F9" t="str">
            <v>OPERACOES ESPECIAIS: CUMPRIMENTO DE SENTENCAS JUDICIAIS</v>
          </cell>
          <cell r="G9" t="str">
            <v>0005</v>
          </cell>
          <cell r="H9" t="str">
            <v>SENTENCAS JUDICIAIS TRANSITADAS EM JULGADO (PRECATORIOS)</v>
          </cell>
          <cell r="I9" t="str">
            <v>1</v>
          </cell>
          <cell r="J9" t="str">
            <v>0100</v>
          </cell>
          <cell r="K9" t="str">
            <v>RECURSOS ORDINARIOS</v>
          </cell>
          <cell r="L9" t="str">
            <v>5</v>
          </cell>
          <cell r="N9">
            <v>210577865</v>
          </cell>
        </row>
        <row r="10">
          <cell r="A10" t="str">
            <v>25299</v>
          </cell>
          <cell r="B10" t="str">
            <v>FUND JORGE DUPRAT FIGUEIREDO - SEG/MED TRAB.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1</v>
          </cell>
          <cell r="N10">
            <v>1000</v>
          </cell>
        </row>
        <row r="11">
          <cell r="A11" t="str">
            <v>25917</v>
          </cell>
          <cell r="B11" t="str">
            <v>FUNDO DO REGIME GERAL DE PREVIDENCIA SOCIAL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0625</v>
          </cell>
          <cell r="H11" t="str">
            <v>SENTENCAS JUDICIAIS TRANSITADAS EM JULGADO DE PEQUENO VALOR</v>
          </cell>
          <cell r="I11" t="str">
            <v>2</v>
          </cell>
          <cell r="J11" t="str">
            <v>0153</v>
          </cell>
          <cell r="K11" t="str">
            <v>REC.DEST.AS ATIVIDADES-FINS SEGURIDADE SOCIAL</v>
          </cell>
          <cell r="L11" t="str">
            <v>3</v>
          </cell>
          <cell r="M11">
            <v>498973485</v>
          </cell>
          <cell r="N11">
            <v>0</v>
          </cell>
          <cell r="O11">
            <v>498657657.60000002</v>
          </cell>
          <cell r="P11">
            <v>498657657.60000002</v>
          </cell>
          <cell r="Q11">
            <v>498657657.60000002</v>
          </cell>
        </row>
        <row r="12">
          <cell r="A12" t="str">
            <v>26262</v>
          </cell>
          <cell r="B12" t="str">
            <v>UNIVERSIDADE FEDERAL DE SAO PAULO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8100</v>
          </cell>
          <cell r="K12" t="str">
            <v>RECURSOS ORDINARIOS</v>
          </cell>
          <cell r="L12" t="str">
            <v>1</v>
          </cell>
          <cell r="N12">
            <v>1000</v>
          </cell>
        </row>
        <row r="13">
          <cell r="A13" t="str">
            <v>26280</v>
          </cell>
          <cell r="B13" t="str">
            <v>FUNDACAO UNIVERSIDADE FEDERAL DE SAO CARLOS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8100</v>
          </cell>
          <cell r="K13" t="str">
            <v>RECURSOS ORDINARIOS</v>
          </cell>
          <cell r="L13" t="str">
            <v>1</v>
          </cell>
          <cell r="N13">
            <v>1000</v>
          </cell>
        </row>
        <row r="14">
          <cell r="A14" t="str">
            <v>26283</v>
          </cell>
          <cell r="B14" t="str">
            <v>FUNDACAO UNIVERSIDADE FED.DE MATO GROS.DO SUL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8100</v>
          </cell>
          <cell r="K14" t="str">
            <v>RECURSOS ORDINARIOS</v>
          </cell>
          <cell r="L14" t="str">
            <v>1</v>
          </cell>
          <cell r="N14">
            <v>1000</v>
          </cell>
        </row>
        <row r="15">
          <cell r="A15" t="str">
            <v>26350</v>
          </cell>
          <cell r="B15" t="str">
            <v>FUNDACAO UNIVERSIDADE FED. DA GRANDE DOURADOS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8100</v>
          </cell>
          <cell r="K15" t="str">
            <v>RECURSOS ORDINARIOS</v>
          </cell>
          <cell r="L15" t="str">
            <v>3</v>
          </cell>
          <cell r="N15">
            <v>1000</v>
          </cell>
        </row>
        <row r="16">
          <cell r="A16" t="str">
            <v>26352</v>
          </cell>
          <cell r="B16" t="str">
            <v>FUNDACAO UNIVERSIDADE FEDERAL DO ABC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8100</v>
          </cell>
          <cell r="K16" t="str">
            <v>RECURSOS ORDINARIOS</v>
          </cell>
          <cell r="L16" t="str">
            <v>1</v>
          </cell>
          <cell r="N16">
            <v>1000</v>
          </cell>
        </row>
        <row r="17">
          <cell r="A17" t="str">
            <v>26439</v>
          </cell>
          <cell r="B17" t="str">
            <v>INST.FED.DE EDUC.,CIENC.E TEC.DE SAO PAULO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8100</v>
          </cell>
          <cell r="K17" t="str">
            <v>RECURSOS ORDINARIOS</v>
          </cell>
          <cell r="L17" t="str">
            <v>1</v>
          </cell>
          <cell r="N17">
            <v>1000</v>
          </cell>
        </row>
        <row r="18">
          <cell r="A18" t="str">
            <v>39254</v>
          </cell>
          <cell r="B18" t="str">
            <v>AGENCIA NACIONAL DE AVIACAO CIVIL - ANAC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1</v>
          </cell>
          <cell r="N18">
            <v>1000</v>
          </cell>
        </row>
        <row r="19">
          <cell r="A19" t="str">
            <v>55901</v>
          </cell>
          <cell r="B19" t="str">
            <v>FUNDO NACIONAL DE ASSISTENCIA SOCIAL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2</v>
          </cell>
          <cell r="J19" t="str">
            <v>0151</v>
          </cell>
          <cell r="K19" t="str">
            <v>RECURSOS LIVRES DA SEGURIDADE SOCIAL</v>
          </cell>
          <cell r="L19" t="str">
            <v>3</v>
          </cell>
          <cell r="N19">
            <v>63173235</v>
          </cell>
        </row>
        <row r="20">
          <cell r="A20" t="str">
            <v>55901</v>
          </cell>
          <cell r="B20" t="str">
            <v>FUNDO NACIONAL DE ASSISTENCIA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0625</v>
          </cell>
          <cell r="H20" t="str">
            <v>SENTENCAS JUDICIAIS TRANSITADAS EM JULGADO DE PEQUENO VALOR</v>
          </cell>
          <cell r="I20" t="str">
            <v>2</v>
          </cell>
          <cell r="J20" t="str">
            <v>0151</v>
          </cell>
          <cell r="K20" t="str">
            <v>RECURSOS LIVRES DA SEGURIDADE SOCIAL</v>
          </cell>
          <cell r="L20" t="str">
            <v>3</v>
          </cell>
          <cell r="M20">
            <v>48479578</v>
          </cell>
          <cell r="N20">
            <v>0</v>
          </cell>
          <cell r="O20">
            <v>48479577.689999998</v>
          </cell>
          <cell r="P20">
            <v>48479577.689999998</v>
          </cell>
          <cell r="Q20">
            <v>48479577.689999998</v>
          </cell>
        </row>
        <row r="21">
          <cell r="A21" t="str">
            <v>71103</v>
          </cell>
          <cell r="B21" t="str">
            <v>ENCARGOS FINANC.DA UNIAO-SENTENCAS JUDICIAIS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0005</v>
          </cell>
          <cell r="H21" t="str">
            <v>SENTENCAS JUDICIAIS TRANSITADAS EM JULGADO (PRECATORIOS)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5</v>
          </cell>
          <cell r="N21">
            <v>66711954</v>
          </cell>
        </row>
        <row r="22">
          <cell r="A22" t="str">
            <v>71103</v>
          </cell>
          <cell r="B22" t="str">
            <v>ENCARGOS FINANC.DA UNIAO-SENTENCAS JUDICIAIS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3</v>
          </cell>
          <cell r="M22">
            <v>62070</v>
          </cell>
          <cell r="N22">
            <v>0</v>
          </cell>
          <cell r="O22">
            <v>62069.37</v>
          </cell>
          <cell r="P22">
            <v>62069.37</v>
          </cell>
        </row>
        <row r="23">
          <cell r="A23" t="str">
            <v>71103</v>
          </cell>
          <cell r="B23" t="str">
            <v>ENCARGOS FINANC.DA UNIAO-SENTENCAS JUDICIAIS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00G5</v>
          </cell>
          <cell r="H23" t="str">
            <v>CONTRIBUICAO DA UNIAO, DE SUAS AUTARQUIAS E FUNDACOES PARA O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1</v>
          </cell>
          <cell r="M23">
            <v>1235739.6399999999</v>
          </cell>
          <cell r="N23">
            <v>0</v>
          </cell>
          <cell r="O23">
            <v>1235737.22</v>
          </cell>
          <cell r="P23">
            <v>1235737.22</v>
          </cell>
          <cell r="Q23">
            <v>1235737.22</v>
          </cell>
        </row>
        <row r="24">
          <cell r="A24" t="str">
            <v>71103</v>
          </cell>
          <cell r="B24" t="str">
            <v>ENCARGOS FINANC.DA UNIAO-SENTENCAS JUDICIAIS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0625</v>
          </cell>
          <cell r="H24" t="str">
            <v>SENTENCAS JUDICIAIS TRANSITADAS EM JULGADO DE PEQUENO VALOR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3</v>
          </cell>
          <cell r="M24">
            <v>99333603</v>
          </cell>
          <cell r="N24">
            <v>0</v>
          </cell>
          <cell r="O24">
            <v>99291656.650000006</v>
          </cell>
          <cell r="P24">
            <v>99291656.650000006</v>
          </cell>
          <cell r="Q24">
            <v>99291656.650000006</v>
          </cell>
        </row>
        <row r="25">
          <cell r="A25" t="str">
            <v>71103</v>
          </cell>
          <cell r="B25" t="str">
            <v>ENCARGOS FINANC.DA UNIAO-SENTENCAS JUDICIAIS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0625</v>
          </cell>
          <cell r="H25" t="str">
            <v>SENTENCAS JUDICIAIS TRANSITADAS EM JULGADO DE PEQUENO VALOR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1</v>
          </cell>
          <cell r="M25">
            <v>12862077</v>
          </cell>
          <cell r="N25">
            <v>0</v>
          </cell>
          <cell r="O25">
            <v>12852344.08</v>
          </cell>
          <cell r="P25">
            <v>12852344.08</v>
          </cell>
          <cell r="Q25">
            <v>12852344.08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showGridLines="0" tabSelected="1" view="pageBreakPreview" zoomScaleNormal="100" zoomScaleSheetLayoutView="10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7.42578125" customWidth="1"/>
    <col min="19" max="19" width="17.85546875" customWidth="1"/>
    <col min="20" max="20" width="12.85546875" customWidth="1"/>
    <col min="21" max="21" width="16.140625" customWidth="1"/>
    <col min="23" max="23" width="16.570312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43922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'[1]Access-Abr'!A9</f>
        <v>22201</v>
      </c>
      <c r="B10" s="38" t="str">
        <f>'[1]Access-Abr'!B9</f>
        <v>INST. NACIONAL DE COLONIZ. E REFORMA AGRARIA</v>
      </c>
      <c r="C10" s="39" t="str">
        <f>CONCATENATE('[1]Access-Abr'!C9,".",'[1]Access-Abr'!D9)</f>
        <v>28.846</v>
      </c>
      <c r="D10" s="39" t="str">
        <f>CONCATENATE('[1]Access-Abr'!E9,".",'[1]Access-Abr'!G9)</f>
        <v>0901.0005</v>
      </c>
      <c r="E10" s="38" t="str">
        <f>'[1]Access-Abr'!F9</f>
        <v>OPERACOES ESPECIAIS: CUMPRIMENTO DE SENTENCAS JUDICIAIS</v>
      </c>
      <c r="F10" s="40" t="str">
        <f>'[1]Access-Abr'!H9</f>
        <v>SENTENCAS JUDICIAIS TRANSITADAS EM JULGADO (PRECATORIOS)</v>
      </c>
      <c r="G10" s="39" t="str">
        <f>'[1]Access-Abr'!I9</f>
        <v>1</v>
      </c>
      <c r="H10" s="39" t="str">
        <f>'[1]Access-Abr'!J9</f>
        <v>0100</v>
      </c>
      <c r="I10" s="38" t="str">
        <f>'[1]Access-Abr'!K9</f>
        <v>RECURSOS ORDINARIOS</v>
      </c>
      <c r="J10" s="39" t="str">
        <f>'[1]Access-Abr'!L9</f>
        <v>5</v>
      </c>
      <c r="K10" s="41"/>
      <c r="L10" s="41"/>
      <c r="M10" s="41"/>
      <c r="N10" s="42">
        <f t="shared" ref="N10:N26" si="0">K10+L10-M10</f>
        <v>0</v>
      </c>
      <c r="O10" s="41"/>
      <c r="P10" s="43">
        <f>IF('[1]Access-Abr'!N9=0,'[1]Access-Abr'!M9,0)</f>
        <v>0</v>
      </c>
      <c r="Q10" s="43">
        <f>IF('[1]Access-Abr'!N9&gt;0,'[1]Access-Abr'!N9,0)</f>
        <v>210577865</v>
      </c>
      <c r="R10" s="43">
        <f t="shared" ref="R10:R26" si="1">N10-O10+P10+Q10</f>
        <v>210577865</v>
      </c>
      <c r="S10" s="43">
        <f>'[1]Access-Abr'!O9</f>
        <v>0</v>
      </c>
      <c r="T10" s="44">
        <f t="shared" ref="T10:T27" si="2">IF(R10&gt;0,S10/R10,0)</f>
        <v>0</v>
      </c>
      <c r="U10" s="43">
        <f>'[1]Access-Abr'!P9</f>
        <v>0</v>
      </c>
      <c r="V10" s="44">
        <f t="shared" ref="V10:V27" si="3">IF(R10&gt;0,U10/R10,0)</f>
        <v>0</v>
      </c>
      <c r="W10" s="43">
        <f>'[1]Access-Abr'!Q9</f>
        <v>0</v>
      </c>
      <c r="X10" s="44">
        <f t="shared" ref="X10:X27" si="4">IF(R10&gt;0,W10/R10,0)</f>
        <v>0</v>
      </c>
    </row>
    <row r="11" spans="1:24" ht="28.5" customHeight="1">
      <c r="A11" s="37" t="str">
        <f>'[1]Access-Abr'!A10</f>
        <v>25299</v>
      </c>
      <c r="B11" s="38" t="str">
        <f>'[1]Access-Abr'!B10</f>
        <v>FUND JORGE DUPRAT FIGUEIREDO - SEG/MED TRAB.</v>
      </c>
      <c r="C11" s="39" t="str">
        <f>CONCATENATE('[1]Access-Abr'!C10,".",'[1]Access-Abr'!D10)</f>
        <v>28.846</v>
      </c>
      <c r="D11" s="39" t="str">
        <f>CONCATENATE('[1]Access-Abr'!E10,".",'[1]Access-Abr'!G10)</f>
        <v>0901.0005</v>
      </c>
      <c r="E11" s="38" t="str">
        <f>'[1]Access-Abr'!F10</f>
        <v>OPERACOES ESPECIAIS: CUMPRIMENTO DE SENTENCAS JUDICIAIS</v>
      </c>
      <c r="F11" s="38" t="str">
        <f>'[1]Access-Abr'!H10</f>
        <v>SENTENCAS JUDICIAIS TRANSITADAS EM JULGADO (PRECATORIOS)</v>
      </c>
      <c r="G11" s="39" t="str">
        <f>'[1]Access-Abr'!I10</f>
        <v>1</v>
      </c>
      <c r="H11" s="39" t="str">
        <f>'[1]Access-Abr'!J10</f>
        <v>0100</v>
      </c>
      <c r="I11" s="38" t="str">
        <f>'[1]Access-Abr'!K10</f>
        <v>RECURSOS ORDINARIOS</v>
      </c>
      <c r="J11" s="39" t="str">
        <f>'[1]Access-Abr'!L10</f>
        <v>1</v>
      </c>
      <c r="K11" s="43"/>
      <c r="L11" s="43"/>
      <c r="M11" s="43"/>
      <c r="N11" s="41">
        <f t="shared" si="0"/>
        <v>0</v>
      </c>
      <c r="O11" s="43"/>
      <c r="P11" s="43">
        <f>IF('[1]Access-Abr'!N10=0,'[1]Access-Abr'!M10,0)</f>
        <v>0</v>
      </c>
      <c r="Q11" s="43">
        <f>IF('[1]Access-Abr'!N10&gt;0,'[1]Access-Abr'!N10,0)</f>
        <v>1000</v>
      </c>
      <c r="R11" s="43">
        <f t="shared" si="1"/>
        <v>1000</v>
      </c>
      <c r="S11" s="43">
        <f>'[1]Access-Abr'!O10</f>
        <v>0</v>
      </c>
      <c r="T11" s="44">
        <f t="shared" si="2"/>
        <v>0</v>
      </c>
      <c r="U11" s="43">
        <f>'[1]Access-Abr'!P10</f>
        <v>0</v>
      </c>
      <c r="V11" s="44">
        <f t="shared" si="3"/>
        <v>0</v>
      </c>
      <c r="W11" s="43">
        <f>'[1]Access-Abr'!Q10</f>
        <v>0</v>
      </c>
      <c r="X11" s="44">
        <f t="shared" si="4"/>
        <v>0</v>
      </c>
    </row>
    <row r="12" spans="1:24" ht="28.5" customHeight="1">
      <c r="A12" s="37" t="str">
        <f>'[1]Access-Abr'!A11</f>
        <v>25917</v>
      </c>
      <c r="B12" s="38" t="str">
        <f>'[1]Access-Abr'!B11</f>
        <v>FUNDO DO REGIME GERAL DE PREVIDENCIA SOCIAL</v>
      </c>
      <c r="C12" s="39" t="str">
        <f>CONCATENATE('[1]Access-Abr'!C11,".",'[1]Access-Abr'!D11)</f>
        <v>28.846</v>
      </c>
      <c r="D12" s="39" t="str">
        <f>CONCATENATE('[1]Access-Abr'!E11,".",'[1]Access-Abr'!G11)</f>
        <v>0901.0625</v>
      </c>
      <c r="E12" s="38" t="str">
        <f>'[1]Access-Abr'!F11</f>
        <v>OPERACOES ESPECIAIS: CUMPRIMENTO DE SENTENCAS JUDICIAIS</v>
      </c>
      <c r="F12" s="38" t="str">
        <f>'[1]Access-Abr'!H11</f>
        <v>SENTENCAS JUDICIAIS TRANSITADAS EM JULGADO DE PEQUENO VALOR</v>
      </c>
      <c r="G12" s="39" t="str">
        <f>'[1]Access-Abr'!I11</f>
        <v>2</v>
      </c>
      <c r="H12" s="39" t="str">
        <f>'[1]Access-Abr'!J11</f>
        <v>0153</v>
      </c>
      <c r="I12" s="38" t="str">
        <f>'[1]Access-Abr'!K11</f>
        <v>REC.DEST.AS ATIVIDADES-FINS SEGURIDADE SOCIAL</v>
      </c>
      <c r="J12" s="39" t="str">
        <f>'[1]Access-Abr'!L11</f>
        <v>3</v>
      </c>
      <c r="K12" s="43"/>
      <c r="L12" s="43"/>
      <c r="M12" s="43"/>
      <c r="N12" s="41">
        <f t="shared" si="0"/>
        <v>0</v>
      </c>
      <c r="O12" s="43"/>
      <c r="P12" s="43">
        <f>IF('[1]Access-Abr'!N11=0,'[1]Access-Abr'!M11,0)</f>
        <v>498973485</v>
      </c>
      <c r="Q12" s="43">
        <f>IF('[1]Access-Abr'!N11&gt;0,'[1]Access-Abr'!N11,0)</f>
        <v>0</v>
      </c>
      <c r="R12" s="43">
        <f t="shared" si="1"/>
        <v>498973485</v>
      </c>
      <c r="S12" s="43">
        <f>'[1]Access-Abr'!O11</f>
        <v>498657657.60000002</v>
      </c>
      <c r="T12" s="44">
        <f t="shared" si="2"/>
        <v>0.99936704572588664</v>
      </c>
      <c r="U12" s="43">
        <f>'[1]Access-Abr'!P11</f>
        <v>498657657.60000002</v>
      </c>
      <c r="V12" s="44">
        <f t="shared" si="3"/>
        <v>0.99936704572588664</v>
      </c>
      <c r="W12" s="43">
        <f>'[1]Access-Abr'!Q11</f>
        <v>498657657.60000002</v>
      </c>
      <c r="X12" s="44">
        <f t="shared" si="4"/>
        <v>0.99936704572588664</v>
      </c>
    </row>
    <row r="13" spans="1:24" ht="28.5" customHeight="1">
      <c r="A13" s="37" t="str">
        <f>'[1]Access-Abr'!A12</f>
        <v>26262</v>
      </c>
      <c r="B13" s="38" t="str">
        <f>'[1]Access-Abr'!B12</f>
        <v>UNIVERSIDADE FEDERAL DE SAO PAULO</v>
      </c>
      <c r="C13" s="39" t="str">
        <f>CONCATENATE('[1]Access-Abr'!C12,".",'[1]Access-Abr'!D12)</f>
        <v>28.846</v>
      </c>
      <c r="D13" s="39" t="str">
        <f>CONCATENATE('[1]Access-Abr'!E12,".",'[1]Access-Abr'!G12)</f>
        <v>0901.0005</v>
      </c>
      <c r="E13" s="38" t="str">
        <f>'[1]Access-Abr'!F12</f>
        <v>OPERACOES ESPECIAIS: CUMPRIMENTO DE SENTENCAS JUDICIAIS</v>
      </c>
      <c r="F13" s="38" t="str">
        <f>'[1]Access-Abr'!H12</f>
        <v>SENTENCAS JUDICIAIS TRANSITADAS EM JULGADO (PRECATORIOS)</v>
      </c>
      <c r="G13" s="39" t="str">
        <f>'[1]Access-Abr'!I12</f>
        <v>1</v>
      </c>
      <c r="H13" s="39" t="str">
        <f>'[1]Access-Abr'!J12</f>
        <v>8100</v>
      </c>
      <c r="I13" s="38" t="str">
        <f>'[1]Access-Abr'!K12</f>
        <v>RECURSOS ORDINARIOS</v>
      </c>
      <c r="J13" s="39" t="str">
        <f>'[1]Access-Abr'!L12</f>
        <v>1</v>
      </c>
      <c r="K13" s="43"/>
      <c r="L13" s="43"/>
      <c r="M13" s="43"/>
      <c r="N13" s="41">
        <f t="shared" si="0"/>
        <v>0</v>
      </c>
      <c r="O13" s="43"/>
      <c r="P13" s="43">
        <f>IF('[1]Access-Abr'!N12=0,'[1]Access-Abr'!M12,0)</f>
        <v>0</v>
      </c>
      <c r="Q13" s="43">
        <f>IF('[1]Access-Abr'!N12&gt;0,'[1]Access-Abr'!N12,0)</f>
        <v>1000</v>
      </c>
      <c r="R13" s="43">
        <f t="shared" si="1"/>
        <v>1000</v>
      </c>
      <c r="S13" s="43">
        <f>'[1]Access-Abr'!O12</f>
        <v>0</v>
      </c>
      <c r="T13" s="44">
        <f t="shared" si="2"/>
        <v>0</v>
      </c>
      <c r="U13" s="43">
        <f>'[1]Access-Abr'!P12</f>
        <v>0</v>
      </c>
      <c r="V13" s="44">
        <f t="shared" si="3"/>
        <v>0</v>
      </c>
      <c r="W13" s="43">
        <f>'[1]Access-Abr'!Q12</f>
        <v>0</v>
      </c>
      <c r="X13" s="44">
        <f t="shared" si="4"/>
        <v>0</v>
      </c>
    </row>
    <row r="14" spans="1:24" ht="28.5" customHeight="1">
      <c r="A14" s="37" t="str">
        <f>'[1]Access-Abr'!A13</f>
        <v>26280</v>
      </c>
      <c r="B14" s="38" t="str">
        <f>'[1]Access-Abr'!B13</f>
        <v>FUNDACAO UNIVERSIDADE FEDERAL DE SAO CARLOS</v>
      </c>
      <c r="C14" s="39" t="str">
        <f>CONCATENATE('[1]Access-Abr'!C13,".",'[1]Access-Abr'!D13)</f>
        <v>28.846</v>
      </c>
      <c r="D14" s="39" t="str">
        <f>CONCATENATE('[1]Access-Abr'!E13,".",'[1]Access-Abr'!G13)</f>
        <v>0901.0005</v>
      </c>
      <c r="E14" s="38" t="str">
        <f>'[1]Access-Abr'!F13</f>
        <v>OPERACOES ESPECIAIS: CUMPRIMENTO DE SENTENCAS JUDICIAIS</v>
      </c>
      <c r="F14" s="38" t="str">
        <f>'[1]Access-Abr'!H13</f>
        <v>SENTENCAS JUDICIAIS TRANSITADAS EM JULGADO (PRECATORIOS)</v>
      </c>
      <c r="G14" s="39" t="str">
        <f>'[1]Access-Abr'!I13</f>
        <v>1</v>
      </c>
      <c r="H14" s="39" t="str">
        <f>'[1]Access-Abr'!J13</f>
        <v>8100</v>
      </c>
      <c r="I14" s="38" t="str">
        <f>'[1]Access-Abr'!K13</f>
        <v>RECURSOS ORDINARIOS</v>
      </c>
      <c r="J14" s="39" t="str">
        <f>'[1]Access-Abr'!L13</f>
        <v>1</v>
      </c>
      <c r="K14" s="41"/>
      <c r="L14" s="41"/>
      <c r="M14" s="41"/>
      <c r="N14" s="41">
        <f t="shared" si="0"/>
        <v>0</v>
      </c>
      <c r="O14" s="41"/>
      <c r="P14" s="43">
        <f>IF('[1]Access-Abr'!N13=0,'[1]Access-Abr'!M13,0)</f>
        <v>0</v>
      </c>
      <c r="Q14" s="43">
        <f>IF('[1]Access-Abr'!N13&gt;0,'[1]Access-Abr'!N13,0)</f>
        <v>1000</v>
      </c>
      <c r="R14" s="43">
        <f t="shared" si="1"/>
        <v>1000</v>
      </c>
      <c r="S14" s="43">
        <f>'[1]Access-Abr'!O13</f>
        <v>0</v>
      </c>
      <c r="T14" s="44">
        <f t="shared" si="2"/>
        <v>0</v>
      </c>
      <c r="U14" s="43">
        <f>'[1]Access-Abr'!P13</f>
        <v>0</v>
      </c>
      <c r="V14" s="44">
        <f t="shared" si="3"/>
        <v>0</v>
      </c>
      <c r="W14" s="43">
        <f>'[1]Access-Abr'!Q13</f>
        <v>0</v>
      </c>
      <c r="X14" s="44">
        <f t="shared" si="4"/>
        <v>0</v>
      </c>
    </row>
    <row r="15" spans="1:24" ht="28.5" customHeight="1">
      <c r="A15" s="37" t="str">
        <f>'[1]Access-Abr'!A14</f>
        <v>26283</v>
      </c>
      <c r="B15" s="38" t="str">
        <f>'[1]Access-Abr'!B14</f>
        <v>FUNDACAO UNIVERSIDADE FED.DE MATO GROS.DO SUL</v>
      </c>
      <c r="C15" s="39" t="str">
        <f>CONCATENATE('[1]Access-Abr'!C14,".",'[1]Access-Abr'!D14)</f>
        <v>28.846</v>
      </c>
      <c r="D15" s="39" t="str">
        <f>CONCATENATE('[1]Access-Abr'!E14,".",'[1]Access-Abr'!G14)</f>
        <v>0901.0005</v>
      </c>
      <c r="E15" s="38" t="str">
        <f>'[1]Access-Abr'!F14</f>
        <v>OPERACOES ESPECIAIS: CUMPRIMENTO DE SENTENCAS JUDICIAIS</v>
      </c>
      <c r="F15" s="38" t="str">
        <f>'[1]Access-Abr'!H14</f>
        <v>SENTENCAS JUDICIAIS TRANSITADAS EM JULGADO (PRECATORIOS)</v>
      </c>
      <c r="G15" s="39" t="str">
        <f>'[1]Access-Abr'!I14</f>
        <v>1</v>
      </c>
      <c r="H15" s="39" t="str">
        <f>'[1]Access-Abr'!J14</f>
        <v>8100</v>
      </c>
      <c r="I15" s="38" t="str">
        <f>'[1]Access-Abr'!K14</f>
        <v>RECURSOS ORDINARIOS</v>
      </c>
      <c r="J15" s="39" t="str">
        <f>'[1]Access-Abr'!L14</f>
        <v>1</v>
      </c>
      <c r="K15" s="43"/>
      <c r="L15" s="43"/>
      <c r="M15" s="43"/>
      <c r="N15" s="41">
        <f t="shared" si="0"/>
        <v>0</v>
      </c>
      <c r="O15" s="43"/>
      <c r="P15" s="43">
        <f>IF('[1]Access-Abr'!N14=0,'[1]Access-Abr'!M14,0)</f>
        <v>0</v>
      </c>
      <c r="Q15" s="43">
        <f>IF('[1]Access-Abr'!N14&gt;0,'[1]Access-Abr'!N14,0)</f>
        <v>1000</v>
      </c>
      <c r="R15" s="43">
        <f t="shared" si="1"/>
        <v>1000</v>
      </c>
      <c r="S15" s="43">
        <f>'[1]Access-Abr'!O14</f>
        <v>0</v>
      </c>
      <c r="T15" s="44">
        <f t="shared" si="2"/>
        <v>0</v>
      </c>
      <c r="U15" s="43">
        <f>'[1]Access-Abr'!P14</f>
        <v>0</v>
      </c>
      <c r="V15" s="44">
        <f t="shared" si="3"/>
        <v>0</v>
      </c>
      <c r="W15" s="43">
        <f>'[1]Access-Abr'!Q14</f>
        <v>0</v>
      </c>
      <c r="X15" s="44">
        <f t="shared" si="4"/>
        <v>0</v>
      </c>
    </row>
    <row r="16" spans="1:24" ht="28.5" customHeight="1">
      <c r="A16" s="37" t="str">
        <f>'[1]Access-Abr'!A15</f>
        <v>26350</v>
      </c>
      <c r="B16" s="38" t="str">
        <f>'[1]Access-Abr'!B15</f>
        <v>FUNDACAO UNIVERSIDADE FED. DA GRANDE DOURADOS</v>
      </c>
      <c r="C16" s="39" t="str">
        <f>CONCATENATE('[1]Access-Abr'!C15,".",'[1]Access-Abr'!D15)</f>
        <v>28.846</v>
      </c>
      <c r="D16" s="39" t="str">
        <f>CONCATENATE('[1]Access-Abr'!E15,".",'[1]Access-Abr'!G15)</f>
        <v>0901.0005</v>
      </c>
      <c r="E16" s="38" t="str">
        <f>'[1]Access-Abr'!F15</f>
        <v>OPERACOES ESPECIAIS: CUMPRIMENTO DE SENTENCAS JUDICIAIS</v>
      </c>
      <c r="F16" s="38" t="str">
        <f>'[1]Access-Abr'!H15</f>
        <v>SENTENCAS JUDICIAIS TRANSITADAS EM JULGADO (PRECATORIOS)</v>
      </c>
      <c r="G16" s="39" t="str">
        <f>'[1]Access-Abr'!I15</f>
        <v>1</v>
      </c>
      <c r="H16" s="39" t="str">
        <f>'[1]Access-Abr'!J15</f>
        <v>8100</v>
      </c>
      <c r="I16" s="38" t="str">
        <f>'[1]Access-Abr'!K15</f>
        <v>RECURSOS ORDINARIOS</v>
      </c>
      <c r="J16" s="39" t="str">
        <f>'[1]Access-Abr'!L15</f>
        <v>3</v>
      </c>
      <c r="K16" s="43"/>
      <c r="L16" s="43"/>
      <c r="M16" s="43"/>
      <c r="N16" s="41">
        <f t="shared" si="0"/>
        <v>0</v>
      </c>
      <c r="O16" s="43"/>
      <c r="P16" s="43">
        <f>IF('[1]Access-Abr'!N15=0,'[1]Access-Abr'!M15,0)</f>
        <v>0</v>
      </c>
      <c r="Q16" s="43">
        <f>IF('[1]Access-Abr'!N15&gt;0,'[1]Access-Abr'!N15,0)</f>
        <v>1000</v>
      </c>
      <c r="R16" s="43">
        <f t="shared" si="1"/>
        <v>1000</v>
      </c>
      <c r="S16" s="43">
        <f>'[1]Access-Abr'!O15</f>
        <v>0</v>
      </c>
      <c r="T16" s="44">
        <f t="shared" si="2"/>
        <v>0</v>
      </c>
      <c r="U16" s="43">
        <f>'[1]Access-Abr'!P15</f>
        <v>0</v>
      </c>
      <c r="V16" s="44">
        <f t="shared" si="3"/>
        <v>0</v>
      </c>
      <c r="W16" s="43">
        <f>'[1]Access-Abr'!Q15</f>
        <v>0</v>
      </c>
      <c r="X16" s="44">
        <f t="shared" si="4"/>
        <v>0</v>
      </c>
    </row>
    <row r="17" spans="1:24" ht="28.5" customHeight="1">
      <c r="A17" s="37" t="str">
        <f>'[1]Access-Abr'!A16</f>
        <v>26352</v>
      </c>
      <c r="B17" s="38" t="str">
        <f>'[1]Access-Abr'!B16</f>
        <v>FUNDACAO UNIVERSIDADE FEDERAL DO ABC</v>
      </c>
      <c r="C17" s="39" t="str">
        <f>CONCATENATE('[1]Access-Abr'!C16,".",'[1]Access-Abr'!D16)</f>
        <v>28.846</v>
      </c>
      <c r="D17" s="39" t="str">
        <f>CONCATENATE('[1]Access-Abr'!E16,".",'[1]Access-Abr'!G16)</f>
        <v>0901.0005</v>
      </c>
      <c r="E17" s="38" t="str">
        <f>'[1]Access-Abr'!F16</f>
        <v>OPERACOES ESPECIAIS: CUMPRIMENTO DE SENTENCAS JUDICIAIS</v>
      </c>
      <c r="F17" s="38" t="str">
        <f>'[1]Access-Abr'!H16</f>
        <v>SENTENCAS JUDICIAIS TRANSITADAS EM JULGADO (PRECATORIOS)</v>
      </c>
      <c r="G17" s="39" t="str">
        <f>'[1]Access-Abr'!I16</f>
        <v>1</v>
      </c>
      <c r="H17" s="39" t="str">
        <f>'[1]Access-Abr'!J16</f>
        <v>8100</v>
      </c>
      <c r="I17" s="38" t="str">
        <f>'[1]Access-Abr'!K16</f>
        <v>RECURSOS ORDINARIOS</v>
      </c>
      <c r="J17" s="39" t="str">
        <f>'[1]Access-Abr'!L16</f>
        <v>1</v>
      </c>
      <c r="K17" s="41"/>
      <c r="L17" s="41"/>
      <c r="M17" s="41"/>
      <c r="N17" s="41">
        <f t="shared" si="0"/>
        <v>0</v>
      </c>
      <c r="O17" s="41"/>
      <c r="P17" s="43">
        <f>IF('[1]Access-Abr'!N16=0,'[1]Access-Abr'!M16,0)</f>
        <v>0</v>
      </c>
      <c r="Q17" s="43">
        <f>IF('[1]Access-Abr'!N16&gt;0,'[1]Access-Abr'!N16,0)</f>
        <v>1000</v>
      </c>
      <c r="R17" s="43">
        <f t="shared" si="1"/>
        <v>1000</v>
      </c>
      <c r="S17" s="43">
        <f>'[1]Access-Abr'!O16</f>
        <v>0</v>
      </c>
      <c r="T17" s="44">
        <f t="shared" si="2"/>
        <v>0</v>
      </c>
      <c r="U17" s="43">
        <f>'[1]Access-Abr'!P16</f>
        <v>0</v>
      </c>
      <c r="V17" s="44">
        <f t="shared" si="3"/>
        <v>0</v>
      </c>
      <c r="W17" s="43">
        <f>'[1]Access-Abr'!Q16</f>
        <v>0</v>
      </c>
      <c r="X17" s="44">
        <f t="shared" si="4"/>
        <v>0</v>
      </c>
    </row>
    <row r="18" spans="1:24" ht="28.5" customHeight="1">
      <c r="A18" s="37" t="str">
        <f>'[1]Access-Abr'!A17</f>
        <v>26439</v>
      </c>
      <c r="B18" s="38" t="str">
        <f>'[1]Access-Abr'!B17</f>
        <v>INST.FED.DE EDUC.,CIENC.E TEC.DE SAO PAULO</v>
      </c>
      <c r="C18" s="39" t="str">
        <f>CONCATENATE('[1]Access-Abr'!C17,".",'[1]Access-Abr'!D17)</f>
        <v>28.846</v>
      </c>
      <c r="D18" s="39" t="str">
        <f>CONCATENATE('[1]Access-Abr'!E17,".",'[1]Access-Abr'!G17)</f>
        <v>0901.0005</v>
      </c>
      <c r="E18" s="38" t="str">
        <f>'[1]Access-Abr'!F17</f>
        <v>OPERACOES ESPECIAIS: CUMPRIMENTO DE SENTENCAS JUDICIAIS</v>
      </c>
      <c r="F18" s="38" t="str">
        <f>'[1]Access-Abr'!H17</f>
        <v>SENTENCAS JUDICIAIS TRANSITADAS EM JULGADO (PRECATORIOS)</v>
      </c>
      <c r="G18" s="39" t="str">
        <f>'[1]Access-Abr'!I17</f>
        <v>1</v>
      </c>
      <c r="H18" s="39" t="str">
        <f>'[1]Access-Abr'!J17</f>
        <v>8100</v>
      </c>
      <c r="I18" s="38" t="str">
        <f>'[1]Access-Abr'!K17</f>
        <v>RECURSOS ORDINARIOS</v>
      </c>
      <c r="J18" s="39" t="str">
        <f>'[1]Access-Abr'!L17</f>
        <v>1</v>
      </c>
      <c r="K18" s="41"/>
      <c r="L18" s="41"/>
      <c r="M18" s="41"/>
      <c r="N18" s="41">
        <f t="shared" si="0"/>
        <v>0</v>
      </c>
      <c r="O18" s="41"/>
      <c r="P18" s="43">
        <f>IF('[1]Access-Abr'!N17=0,'[1]Access-Abr'!M17,0)</f>
        <v>0</v>
      </c>
      <c r="Q18" s="43">
        <f>IF('[1]Access-Abr'!N17&gt;0,'[1]Access-Abr'!N17,0)</f>
        <v>1000</v>
      </c>
      <c r="R18" s="43">
        <f t="shared" si="1"/>
        <v>1000</v>
      </c>
      <c r="S18" s="43">
        <f>'[1]Access-Abr'!O17</f>
        <v>0</v>
      </c>
      <c r="T18" s="44">
        <f t="shared" si="2"/>
        <v>0</v>
      </c>
      <c r="U18" s="43">
        <f>'[1]Access-Abr'!P17</f>
        <v>0</v>
      </c>
      <c r="V18" s="44">
        <f t="shared" si="3"/>
        <v>0</v>
      </c>
      <c r="W18" s="43">
        <f>'[1]Access-Abr'!Q17</f>
        <v>0</v>
      </c>
      <c r="X18" s="44">
        <f t="shared" si="4"/>
        <v>0</v>
      </c>
    </row>
    <row r="19" spans="1:24" ht="28.5" customHeight="1">
      <c r="A19" s="37" t="str">
        <f>'[1]Access-Abr'!A18</f>
        <v>39254</v>
      </c>
      <c r="B19" s="38" t="str">
        <f>'[1]Access-Abr'!B18</f>
        <v>AGENCIA NACIONAL DE AVIACAO CIVIL - ANAC</v>
      </c>
      <c r="C19" s="39" t="str">
        <f>CONCATENATE('[1]Access-Abr'!C18,".",'[1]Access-Abr'!D18)</f>
        <v>28.846</v>
      </c>
      <c r="D19" s="39" t="str">
        <f>CONCATENATE('[1]Access-Abr'!E18,".",'[1]Access-Abr'!G18)</f>
        <v>0901.0005</v>
      </c>
      <c r="E19" s="38" t="str">
        <f>'[1]Access-Abr'!F18</f>
        <v>OPERACOES ESPECIAIS: CUMPRIMENTO DE SENTENCAS JUDICIAIS</v>
      </c>
      <c r="F19" s="38" t="str">
        <f>'[1]Access-Abr'!H18</f>
        <v>SENTENCAS JUDICIAIS TRANSITADAS EM JULGADO (PRECATORIOS)</v>
      </c>
      <c r="G19" s="39" t="str">
        <f>'[1]Access-Abr'!I18</f>
        <v>1</v>
      </c>
      <c r="H19" s="39" t="str">
        <f>'[1]Access-Abr'!J18</f>
        <v>0100</v>
      </c>
      <c r="I19" s="38" t="str">
        <f>'[1]Access-Abr'!K18</f>
        <v>RECURSOS ORDINARIOS</v>
      </c>
      <c r="J19" s="39" t="str">
        <f>'[1]Access-Abr'!L18</f>
        <v>1</v>
      </c>
      <c r="K19" s="41"/>
      <c r="L19" s="41"/>
      <c r="M19" s="41"/>
      <c r="N19" s="41">
        <f t="shared" si="0"/>
        <v>0</v>
      </c>
      <c r="O19" s="41"/>
      <c r="P19" s="43">
        <f>IF('[1]Access-Abr'!N18=0,'[1]Access-Abr'!M18,0)</f>
        <v>0</v>
      </c>
      <c r="Q19" s="43">
        <f>IF('[1]Access-Abr'!N18&gt;0,'[1]Access-Abr'!N18,0)</f>
        <v>1000</v>
      </c>
      <c r="R19" s="43">
        <f t="shared" si="1"/>
        <v>1000</v>
      </c>
      <c r="S19" s="43">
        <f>'[1]Access-Abr'!O18</f>
        <v>0</v>
      </c>
      <c r="T19" s="44">
        <f t="shared" si="2"/>
        <v>0</v>
      </c>
      <c r="U19" s="43">
        <f>'[1]Access-Abr'!P18</f>
        <v>0</v>
      </c>
      <c r="V19" s="44">
        <f t="shared" si="3"/>
        <v>0</v>
      </c>
      <c r="W19" s="43">
        <f>'[1]Access-Abr'!Q18</f>
        <v>0</v>
      </c>
      <c r="X19" s="44">
        <f t="shared" si="4"/>
        <v>0</v>
      </c>
    </row>
    <row r="20" spans="1:24" ht="28.5" customHeight="1">
      <c r="A20" s="37" t="str">
        <f>'[1]Access-Abr'!A19</f>
        <v>55901</v>
      </c>
      <c r="B20" s="38" t="str">
        <f>'[1]Access-Abr'!B19</f>
        <v>FUNDO NACIONAL DE ASSISTENCIA SOCIAL</v>
      </c>
      <c r="C20" s="39" t="str">
        <f>CONCATENATE('[1]Access-Abr'!C19,".",'[1]Access-Abr'!D19)</f>
        <v>28.846</v>
      </c>
      <c r="D20" s="39" t="str">
        <f>CONCATENATE('[1]Access-Abr'!E19,".",'[1]Access-Abr'!G19)</f>
        <v>0901.0005</v>
      </c>
      <c r="E20" s="38" t="str">
        <f>'[1]Access-Abr'!F19</f>
        <v>OPERACOES ESPECIAIS: CUMPRIMENTO DE SENTENCAS JUDICIAIS</v>
      </c>
      <c r="F20" s="38" t="str">
        <f>'[1]Access-Abr'!H19</f>
        <v>SENTENCAS JUDICIAIS TRANSITADAS EM JULGADO (PRECATORIOS)</v>
      </c>
      <c r="G20" s="39" t="str">
        <f>'[1]Access-Abr'!I19</f>
        <v>2</v>
      </c>
      <c r="H20" s="39" t="str">
        <f>'[1]Access-Abr'!J19</f>
        <v>0151</v>
      </c>
      <c r="I20" s="38" t="str">
        <f>'[1]Access-Abr'!K19</f>
        <v>RECURSOS LIVRES DA SEGURIDADE SOCIAL</v>
      </c>
      <c r="J20" s="39" t="str">
        <f>'[1]Access-Abr'!L19</f>
        <v>3</v>
      </c>
      <c r="K20" s="41"/>
      <c r="L20" s="41"/>
      <c r="M20" s="41"/>
      <c r="N20" s="41">
        <f t="shared" si="0"/>
        <v>0</v>
      </c>
      <c r="O20" s="41"/>
      <c r="P20" s="43">
        <f>IF('[1]Access-Abr'!N19=0,'[1]Access-Abr'!M19,0)</f>
        <v>0</v>
      </c>
      <c r="Q20" s="43">
        <f>IF('[1]Access-Abr'!N19&gt;0,'[1]Access-Abr'!N19,0)</f>
        <v>63173235</v>
      </c>
      <c r="R20" s="43">
        <f t="shared" si="1"/>
        <v>63173235</v>
      </c>
      <c r="S20" s="43">
        <f>'[1]Access-Abr'!O19</f>
        <v>0</v>
      </c>
      <c r="T20" s="44">
        <f t="shared" si="2"/>
        <v>0</v>
      </c>
      <c r="U20" s="43">
        <f>'[1]Access-Abr'!P19</f>
        <v>0</v>
      </c>
      <c r="V20" s="44">
        <f t="shared" si="3"/>
        <v>0</v>
      </c>
      <c r="W20" s="43">
        <f>'[1]Access-Abr'!Q19</f>
        <v>0</v>
      </c>
      <c r="X20" s="44">
        <f t="shared" si="4"/>
        <v>0</v>
      </c>
    </row>
    <row r="21" spans="1:24" ht="28.5" customHeight="1">
      <c r="A21" s="37" t="str">
        <f>'[1]Access-Abr'!A20</f>
        <v>55901</v>
      </c>
      <c r="B21" s="38" t="str">
        <f>'[1]Access-Abr'!B20</f>
        <v>FUNDO NACIONAL DE ASSISTENCIA SOCIAL</v>
      </c>
      <c r="C21" s="39" t="str">
        <f>CONCATENATE('[1]Access-Abr'!C20,".",'[1]Access-Abr'!D20)</f>
        <v>28.846</v>
      </c>
      <c r="D21" s="39" t="str">
        <f>CONCATENATE('[1]Access-Abr'!E20,".",'[1]Access-Abr'!G20)</f>
        <v>0901.0625</v>
      </c>
      <c r="E21" s="38" t="str">
        <f>'[1]Access-Abr'!F20</f>
        <v>OPERACOES ESPECIAIS: CUMPRIMENTO DE SENTENCAS JUDICIAIS</v>
      </c>
      <c r="F21" s="38" t="str">
        <f>'[1]Access-Abr'!H20</f>
        <v>SENTENCAS JUDICIAIS TRANSITADAS EM JULGADO DE PEQUENO VALOR</v>
      </c>
      <c r="G21" s="39" t="str">
        <f>'[1]Access-Abr'!I20</f>
        <v>2</v>
      </c>
      <c r="H21" s="39" t="str">
        <f>'[1]Access-Abr'!J20</f>
        <v>0151</v>
      </c>
      <c r="I21" s="38" t="str">
        <f>'[1]Access-Abr'!K20</f>
        <v>RECURSOS LIVRES DA SEGURIDADE SOCIAL</v>
      </c>
      <c r="J21" s="39" t="str">
        <f>'[1]Access-Abr'!L20</f>
        <v>3</v>
      </c>
      <c r="K21" s="41"/>
      <c r="L21" s="41"/>
      <c r="M21" s="41"/>
      <c r="N21" s="41">
        <f t="shared" si="0"/>
        <v>0</v>
      </c>
      <c r="O21" s="41"/>
      <c r="P21" s="43">
        <f>IF('[1]Access-Abr'!N20=0,'[1]Access-Abr'!M20,0)</f>
        <v>48479578</v>
      </c>
      <c r="Q21" s="43">
        <f>IF('[1]Access-Abr'!N20&gt;0,'[1]Access-Abr'!N20,0)</f>
        <v>0</v>
      </c>
      <c r="R21" s="43">
        <f t="shared" si="1"/>
        <v>48479578</v>
      </c>
      <c r="S21" s="43">
        <f>'[1]Access-Abr'!O20</f>
        <v>48479577.689999998</v>
      </c>
      <c r="T21" s="44">
        <f t="shared" si="2"/>
        <v>0.9999999936055548</v>
      </c>
      <c r="U21" s="43">
        <f>'[1]Access-Abr'!P20</f>
        <v>48479577.689999998</v>
      </c>
      <c r="V21" s="44">
        <f t="shared" si="3"/>
        <v>0.9999999936055548</v>
      </c>
      <c r="W21" s="43">
        <f>'[1]Access-Abr'!Q20</f>
        <v>48479577.689999998</v>
      </c>
      <c r="X21" s="44">
        <f t="shared" si="4"/>
        <v>0.9999999936055548</v>
      </c>
    </row>
    <row r="22" spans="1:24" ht="28.5" customHeight="1">
      <c r="A22" s="37" t="str">
        <f>'[1]Access-Abr'!A21</f>
        <v>71103</v>
      </c>
      <c r="B22" s="38" t="str">
        <f>'[1]Access-Abr'!B21</f>
        <v>ENCARGOS FINANC.DA UNIAO-SENTENCAS JUDICIAIS</v>
      </c>
      <c r="C22" s="39" t="str">
        <f>CONCATENATE('[1]Access-Abr'!C21,".",'[1]Access-Abr'!D21)</f>
        <v>28.846</v>
      </c>
      <c r="D22" s="39" t="str">
        <f>CONCATENATE('[1]Access-Abr'!E21,".",'[1]Access-Abr'!G21)</f>
        <v>0901.0005</v>
      </c>
      <c r="E22" s="38" t="str">
        <f>'[1]Access-Abr'!F21</f>
        <v>OPERACOES ESPECIAIS: CUMPRIMENTO DE SENTENCAS JUDICIAIS</v>
      </c>
      <c r="F22" s="38" t="str">
        <f>'[1]Access-Abr'!H21</f>
        <v>SENTENCAS JUDICIAIS TRANSITADAS EM JULGADO (PRECATORIOS)</v>
      </c>
      <c r="G22" s="39" t="str">
        <f>'[1]Access-Abr'!I21</f>
        <v>1</v>
      </c>
      <c r="H22" s="39" t="str">
        <f>'[1]Access-Abr'!J21</f>
        <v>0100</v>
      </c>
      <c r="I22" s="38" t="str">
        <f>'[1]Access-Abr'!K21</f>
        <v>RECURSOS ORDINARIOS</v>
      </c>
      <c r="J22" s="39" t="str">
        <f>'[1]Access-Abr'!L21</f>
        <v>5</v>
      </c>
      <c r="K22" s="43"/>
      <c r="L22" s="43"/>
      <c r="M22" s="43"/>
      <c r="N22" s="41">
        <f t="shared" si="0"/>
        <v>0</v>
      </c>
      <c r="O22" s="43"/>
      <c r="P22" s="43">
        <f>IF('[1]Access-Abr'!N21=0,'[1]Access-Abr'!M21,0)</f>
        <v>0</v>
      </c>
      <c r="Q22" s="43">
        <f>IF('[1]Access-Abr'!N21&gt;0,'[1]Access-Abr'!N21,0)</f>
        <v>66711954</v>
      </c>
      <c r="R22" s="43">
        <f t="shared" si="1"/>
        <v>66711954</v>
      </c>
      <c r="S22" s="43">
        <f>'[1]Access-Abr'!O21</f>
        <v>0</v>
      </c>
      <c r="T22" s="44">
        <f t="shared" si="2"/>
        <v>0</v>
      </c>
      <c r="U22" s="43">
        <f>'[1]Access-Abr'!P21</f>
        <v>0</v>
      </c>
      <c r="V22" s="44">
        <f t="shared" si="3"/>
        <v>0</v>
      </c>
      <c r="W22" s="43">
        <f>'[1]Access-Abr'!Q21</f>
        <v>0</v>
      </c>
      <c r="X22" s="44">
        <f t="shared" si="4"/>
        <v>0</v>
      </c>
    </row>
    <row r="23" spans="1:24" ht="28.5" customHeight="1">
      <c r="A23" s="37" t="str">
        <f>'[1]Access-Abr'!A22</f>
        <v>71103</v>
      </c>
      <c r="B23" s="38" t="str">
        <f>'[1]Access-Abr'!B22</f>
        <v>ENCARGOS FINANC.DA UNIAO-SENTENCAS JUDICIAIS</v>
      </c>
      <c r="C23" s="39" t="str">
        <f>CONCATENATE('[1]Access-Abr'!C22,".",'[1]Access-Abr'!D22)</f>
        <v>28.846</v>
      </c>
      <c r="D23" s="39" t="str">
        <f>CONCATENATE('[1]Access-Abr'!E22,".",'[1]Access-Abr'!G22)</f>
        <v>0901.0005</v>
      </c>
      <c r="E23" s="38" t="str">
        <f>'[1]Access-Abr'!F22</f>
        <v>OPERACOES ESPECIAIS: CUMPRIMENTO DE SENTENCAS JUDICIAIS</v>
      </c>
      <c r="F23" s="38" t="str">
        <f>'[1]Access-Abr'!H22</f>
        <v>SENTENCAS JUDICIAIS TRANSITADAS EM JULGADO (PRECATORIOS)</v>
      </c>
      <c r="G23" s="39" t="str">
        <f>'[1]Access-Abr'!I22</f>
        <v>1</v>
      </c>
      <c r="H23" s="39" t="str">
        <f>'[1]Access-Abr'!J22</f>
        <v>0100</v>
      </c>
      <c r="I23" s="38" t="str">
        <f>'[1]Access-Abr'!K22</f>
        <v>RECURSOS ORDINARIOS</v>
      </c>
      <c r="J23" s="39" t="str">
        <f>'[1]Access-Abr'!L22</f>
        <v>3</v>
      </c>
      <c r="K23" s="43"/>
      <c r="L23" s="43"/>
      <c r="M23" s="43"/>
      <c r="N23" s="41">
        <f t="shared" si="0"/>
        <v>0</v>
      </c>
      <c r="O23" s="43"/>
      <c r="P23" s="43">
        <f>IF('[1]Access-Abr'!N22=0,'[1]Access-Abr'!M22,0)</f>
        <v>62070</v>
      </c>
      <c r="Q23" s="43">
        <f>IF('[1]Access-Abr'!N22&gt;0,'[1]Access-Abr'!N22,0)</f>
        <v>0</v>
      </c>
      <c r="R23" s="43">
        <f t="shared" si="1"/>
        <v>62070</v>
      </c>
      <c r="S23" s="43">
        <f>'[1]Access-Abr'!O22</f>
        <v>62069.37</v>
      </c>
      <c r="T23" s="44">
        <f t="shared" si="2"/>
        <v>0.99998985016916386</v>
      </c>
      <c r="U23" s="43">
        <f>'[1]Access-Abr'!P22</f>
        <v>62069.37</v>
      </c>
      <c r="V23" s="44">
        <f t="shared" si="3"/>
        <v>0.99998985016916386</v>
      </c>
      <c r="W23" s="43">
        <f>'[1]Access-Abr'!Q22</f>
        <v>0</v>
      </c>
      <c r="X23" s="44">
        <f t="shared" si="4"/>
        <v>0</v>
      </c>
    </row>
    <row r="24" spans="1:24" ht="28.5" customHeight="1">
      <c r="A24" s="37" t="str">
        <f>'[1]Access-Abr'!A23</f>
        <v>71103</v>
      </c>
      <c r="B24" s="38" t="str">
        <f>'[1]Access-Abr'!B23</f>
        <v>ENCARGOS FINANC.DA UNIAO-SENTENCAS JUDICIAIS</v>
      </c>
      <c r="C24" s="39" t="str">
        <f>CONCATENATE('[1]Access-Abr'!C23,".",'[1]Access-Abr'!D23)</f>
        <v>28.846</v>
      </c>
      <c r="D24" s="39" t="str">
        <f>CONCATENATE('[1]Access-Abr'!E23,".",'[1]Access-Abr'!G23)</f>
        <v>0901.00G5</v>
      </c>
      <c r="E24" s="38" t="str">
        <f>'[1]Access-Abr'!F23</f>
        <v>OPERACOES ESPECIAIS: CUMPRIMENTO DE SENTENCAS JUDICIAIS</v>
      </c>
      <c r="F24" s="38" t="str">
        <f>'[1]Access-Abr'!H23</f>
        <v>CONTRIBUICAO DA UNIAO, DE SUAS AUTARQUIAS E FUNDACOES PARA O</v>
      </c>
      <c r="G24" s="39" t="str">
        <f>'[1]Access-Abr'!I23</f>
        <v>1</v>
      </c>
      <c r="H24" s="39" t="str">
        <f>'[1]Access-Abr'!J23</f>
        <v>0100</v>
      </c>
      <c r="I24" s="38" t="str">
        <f>'[1]Access-Abr'!K23</f>
        <v>RECURSOS ORDINARIOS</v>
      </c>
      <c r="J24" s="39" t="str">
        <f>'[1]Access-Abr'!L23</f>
        <v>1</v>
      </c>
      <c r="K24" s="41"/>
      <c r="L24" s="41"/>
      <c r="M24" s="41"/>
      <c r="N24" s="41">
        <f t="shared" si="0"/>
        <v>0</v>
      </c>
      <c r="O24" s="41"/>
      <c r="P24" s="43">
        <f>IF('[1]Access-Abr'!N23=0,'[1]Access-Abr'!M23,0)</f>
        <v>1235739.6399999999</v>
      </c>
      <c r="Q24" s="43">
        <f>IF('[1]Access-Abr'!N23&gt;0,'[1]Access-Abr'!N23,0)</f>
        <v>0</v>
      </c>
      <c r="R24" s="43">
        <f t="shared" si="1"/>
        <v>1235739.6399999999</v>
      </c>
      <c r="S24" s="43">
        <f>'[1]Access-Abr'!O23</f>
        <v>1235737.22</v>
      </c>
      <c r="T24" s="44">
        <f t="shared" si="2"/>
        <v>0.99999804165867823</v>
      </c>
      <c r="U24" s="43">
        <f>'[1]Access-Abr'!P23</f>
        <v>1235737.22</v>
      </c>
      <c r="V24" s="44">
        <f t="shared" si="3"/>
        <v>0.99999804165867823</v>
      </c>
      <c r="W24" s="43">
        <f>'[1]Access-Abr'!Q23</f>
        <v>1235737.22</v>
      </c>
      <c r="X24" s="44">
        <f t="shared" si="4"/>
        <v>0.99999804165867823</v>
      </c>
    </row>
    <row r="25" spans="1:24" ht="28.5" customHeight="1">
      <c r="A25" s="37" t="str">
        <f>'[1]Access-Abr'!A24</f>
        <v>71103</v>
      </c>
      <c r="B25" s="38" t="str">
        <f>'[1]Access-Abr'!B24</f>
        <v>ENCARGOS FINANC.DA UNIAO-SENTENCAS JUDICIAIS</v>
      </c>
      <c r="C25" s="39" t="str">
        <f>CONCATENATE('[1]Access-Abr'!C24,".",'[1]Access-Abr'!D24)</f>
        <v>28.846</v>
      </c>
      <c r="D25" s="39" t="str">
        <f>CONCATENATE('[1]Access-Abr'!E24,".",'[1]Access-Abr'!G24)</f>
        <v>0901.0625</v>
      </c>
      <c r="E25" s="38" t="str">
        <f>'[1]Access-Abr'!F24</f>
        <v>OPERACOES ESPECIAIS: CUMPRIMENTO DE SENTENCAS JUDICIAIS</v>
      </c>
      <c r="F25" s="38" t="str">
        <f>'[1]Access-Abr'!H24</f>
        <v>SENTENCAS JUDICIAIS TRANSITADAS EM JULGADO DE PEQUENO VALOR</v>
      </c>
      <c r="G25" s="39" t="str">
        <f>'[1]Access-Abr'!I24</f>
        <v>1</v>
      </c>
      <c r="H25" s="39" t="str">
        <f>'[1]Access-Abr'!J24</f>
        <v>0100</v>
      </c>
      <c r="I25" s="38" t="str">
        <f>'[1]Access-Abr'!K24</f>
        <v>RECURSOS ORDINARIOS</v>
      </c>
      <c r="J25" s="39" t="str">
        <f>'[1]Access-Abr'!L24</f>
        <v>3</v>
      </c>
      <c r="K25" s="41"/>
      <c r="L25" s="41"/>
      <c r="M25" s="41"/>
      <c r="N25" s="41">
        <f t="shared" si="0"/>
        <v>0</v>
      </c>
      <c r="O25" s="41"/>
      <c r="P25" s="43">
        <f>IF('[1]Access-Abr'!N24=0,'[1]Access-Abr'!M24,0)</f>
        <v>99333603</v>
      </c>
      <c r="Q25" s="43">
        <f>IF('[1]Access-Abr'!N24&gt;0,'[1]Access-Abr'!N24,0)</f>
        <v>0</v>
      </c>
      <c r="R25" s="43">
        <f t="shared" si="1"/>
        <v>99333603</v>
      </c>
      <c r="S25" s="43">
        <f>'[1]Access-Abr'!O24</f>
        <v>99291656.650000006</v>
      </c>
      <c r="T25" s="44">
        <f t="shared" si="2"/>
        <v>0.99957772245510923</v>
      </c>
      <c r="U25" s="43">
        <f>'[1]Access-Abr'!P24</f>
        <v>99291656.650000006</v>
      </c>
      <c r="V25" s="44">
        <f t="shared" si="3"/>
        <v>0.99957772245510923</v>
      </c>
      <c r="W25" s="43">
        <f>'[1]Access-Abr'!Q24</f>
        <v>99291656.650000006</v>
      </c>
      <c r="X25" s="44">
        <f t="shared" si="4"/>
        <v>0.99957772245510923</v>
      </c>
    </row>
    <row r="26" spans="1:24" ht="28.5" customHeight="1" thickBot="1">
      <c r="A26" s="37" t="str">
        <f>'[1]Access-Abr'!A25</f>
        <v>71103</v>
      </c>
      <c r="B26" s="38" t="str">
        <f>'[1]Access-Abr'!B25</f>
        <v>ENCARGOS FINANC.DA UNIAO-SENTENCAS JUDICIAIS</v>
      </c>
      <c r="C26" s="39" t="str">
        <f>CONCATENATE('[1]Access-Abr'!C25,".",'[1]Access-Abr'!D25)</f>
        <v>28.846</v>
      </c>
      <c r="D26" s="39" t="str">
        <f>CONCATENATE('[1]Access-Abr'!E25,".",'[1]Access-Abr'!G25)</f>
        <v>0901.0625</v>
      </c>
      <c r="E26" s="38" t="str">
        <f>'[1]Access-Abr'!F25</f>
        <v>OPERACOES ESPECIAIS: CUMPRIMENTO DE SENTENCAS JUDICIAIS</v>
      </c>
      <c r="F26" s="38" t="str">
        <f>'[1]Access-Abr'!H25</f>
        <v>SENTENCAS JUDICIAIS TRANSITADAS EM JULGADO DE PEQUENO VALOR</v>
      </c>
      <c r="G26" s="39" t="str">
        <f>'[1]Access-Abr'!I25</f>
        <v>1</v>
      </c>
      <c r="H26" s="39" t="str">
        <f>'[1]Access-Abr'!J25</f>
        <v>0100</v>
      </c>
      <c r="I26" s="38" t="str">
        <f>'[1]Access-Abr'!K25</f>
        <v>RECURSOS ORDINARIOS</v>
      </c>
      <c r="J26" s="39" t="str">
        <f>'[1]Access-Abr'!L25</f>
        <v>1</v>
      </c>
      <c r="K26" s="41"/>
      <c r="L26" s="41"/>
      <c r="M26" s="41"/>
      <c r="N26" s="41">
        <f t="shared" si="0"/>
        <v>0</v>
      </c>
      <c r="O26" s="41"/>
      <c r="P26" s="43">
        <f>IF('[1]Access-Abr'!N25=0,'[1]Access-Abr'!M25,0)</f>
        <v>12862077</v>
      </c>
      <c r="Q26" s="43">
        <f>IF('[1]Access-Abr'!N25&gt;0,'[1]Access-Abr'!N25,0)</f>
        <v>0</v>
      </c>
      <c r="R26" s="43">
        <f t="shared" si="1"/>
        <v>12862077</v>
      </c>
      <c r="S26" s="43">
        <f>'[1]Access-Abr'!O25</f>
        <v>12852344.08</v>
      </c>
      <c r="T26" s="44">
        <f t="shared" si="2"/>
        <v>0.99924328551290742</v>
      </c>
      <c r="U26" s="43">
        <f>'[1]Access-Abr'!P25</f>
        <v>12852344.08</v>
      </c>
      <c r="V26" s="44">
        <f t="shared" si="3"/>
        <v>0.99924328551290742</v>
      </c>
      <c r="W26" s="43">
        <f>'[1]Access-Abr'!Q25</f>
        <v>12852344.08</v>
      </c>
      <c r="X26" s="44">
        <f t="shared" si="4"/>
        <v>0.99924328551290742</v>
      </c>
    </row>
    <row r="27" spans="1:24" ht="28.5" customHeight="1" thickBot="1">
      <c r="A27" s="14" t="s">
        <v>48</v>
      </c>
      <c r="B27" s="45"/>
      <c r="C27" s="45"/>
      <c r="D27" s="45"/>
      <c r="E27" s="45"/>
      <c r="F27" s="45"/>
      <c r="G27" s="45"/>
      <c r="H27" s="45"/>
      <c r="I27" s="45"/>
      <c r="J27" s="15"/>
      <c r="K27" s="46">
        <f>SUM(K10:K26)</f>
        <v>0</v>
      </c>
      <c r="L27" s="46">
        <f>SUM(L10:L26)</f>
        <v>0</v>
      </c>
      <c r="M27" s="46">
        <f>SUM(M10:M26)</f>
        <v>0</v>
      </c>
      <c r="N27" s="46">
        <f>SUM(N10:N26)</f>
        <v>0</v>
      </c>
      <c r="O27" s="46">
        <f>SUM(O10:O26)</f>
        <v>0</v>
      </c>
      <c r="P27" s="47">
        <f>SUM(P10:P26)</f>
        <v>660946552.63999999</v>
      </c>
      <c r="Q27" s="47">
        <f>SUM(Q10:Q26)</f>
        <v>340471054</v>
      </c>
      <c r="R27" s="47">
        <f>SUM(R10:R26)</f>
        <v>1001417606.64</v>
      </c>
      <c r="S27" s="47">
        <f>SUM(S10:S26)</f>
        <v>660579042.61000001</v>
      </c>
      <c r="T27" s="48">
        <f t="shared" si="2"/>
        <v>0.6596439269990505</v>
      </c>
      <c r="U27" s="47">
        <f>SUM(U10:U26)</f>
        <v>660579042.61000001</v>
      </c>
      <c r="V27" s="48">
        <f t="shared" si="3"/>
        <v>0.6596439269990505</v>
      </c>
      <c r="W27" s="47">
        <f>SUM(W10:W26)</f>
        <v>660516973.24000001</v>
      </c>
      <c r="X27" s="48">
        <f t="shared" si="4"/>
        <v>0.65958194549444293</v>
      </c>
    </row>
    <row r="28" spans="1:24" ht="28.5" customHeight="1">
      <c r="A28" s="49" t="s">
        <v>49</v>
      </c>
      <c r="B28" s="2"/>
      <c r="C28" s="2"/>
      <c r="D28" s="2"/>
      <c r="E28" s="2"/>
      <c r="F28" s="2"/>
      <c r="G28" s="2"/>
      <c r="H28" s="3"/>
      <c r="I28" s="3"/>
      <c r="J28" s="3"/>
      <c r="K28" s="2"/>
      <c r="L28" s="2"/>
      <c r="M28" s="2"/>
      <c r="N28" s="2"/>
      <c r="O28" s="2"/>
      <c r="P28" s="50"/>
      <c r="Q28" s="2"/>
      <c r="R28" s="2"/>
      <c r="S28" s="2"/>
      <c r="T28" s="2"/>
      <c r="U28" s="4"/>
      <c r="V28" s="2"/>
      <c r="W28" s="4"/>
      <c r="X28" s="2"/>
    </row>
    <row r="29" spans="1:24" ht="28.5" customHeight="1">
      <c r="A29" s="49" t="s">
        <v>50</v>
      </c>
      <c r="B29" s="51"/>
      <c r="C29" s="2"/>
      <c r="D29" s="2"/>
      <c r="E29" s="2"/>
      <c r="F29" s="2"/>
      <c r="G29" s="2"/>
      <c r="H29" s="3"/>
      <c r="I29" s="3"/>
      <c r="J29" s="3"/>
      <c r="K29" s="2"/>
      <c r="L29" s="2"/>
      <c r="M29" s="2"/>
      <c r="N29" s="2"/>
      <c r="O29" s="2"/>
      <c r="P29" s="52"/>
      <c r="Q29" s="2"/>
      <c r="R29" s="2"/>
      <c r="S29" s="2"/>
      <c r="T29" s="2"/>
      <c r="U29" s="4"/>
      <c r="V29" s="2"/>
      <c r="W29" s="4"/>
      <c r="X29" s="2"/>
    </row>
  </sheetData>
  <mergeCells count="17">
    <mergeCell ref="A27:J27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</vt:lpstr>
      <vt:lpstr>Abr!Area_de_impressao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2020-05-19T23:20:11Z</dcterms:created>
  <dcterms:modified xsi:type="dcterms:W3CDTF">2020-05-19T23:20:44Z</dcterms:modified>
</cp:coreProperties>
</file>