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Nov" sheetId="1" r:id="rId1"/>
  </sheets>
  <externalReferences>
    <externalReference r:id="rId2"/>
  </externalReferences>
  <definedNames>
    <definedName name="_xlnm.Print_Area" localSheetId="0">Nov!$A$1:$X$61</definedName>
  </definedNames>
  <calcPr calcId="145621"/>
</workbook>
</file>

<file path=xl/calcChain.xml><?xml version="1.0" encoding="utf-8"?>
<calcChain xmlns="http://schemas.openxmlformats.org/spreadsheetml/2006/main">
  <c r="O59" i="1" l="1"/>
  <c r="M59" i="1"/>
  <c r="L59" i="1"/>
  <c r="K59" i="1"/>
  <c r="W58" i="1"/>
  <c r="U58" i="1"/>
  <c r="S58" i="1"/>
  <c r="Q58" i="1"/>
  <c r="R58" i="1" s="1"/>
  <c r="P58" i="1"/>
  <c r="N58" i="1"/>
  <c r="J58" i="1"/>
  <c r="I58" i="1"/>
  <c r="H58" i="1"/>
  <c r="G58" i="1"/>
  <c r="F58" i="1"/>
  <c r="E58" i="1"/>
  <c r="D58" i="1"/>
  <c r="C58" i="1"/>
  <c r="B58" i="1"/>
  <c r="A58" i="1"/>
  <c r="W57" i="1"/>
  <c r="U57" i="1"/>
  <c r="S57" i="1"/>
  <c r="Q57" i="1"/>
  <c r="P57" i="1"/>
  <c r="N57" i="1"/>
  <c r="R57" i="1" s="1"/>
  <c r="V57" i="1" s="1"/>
  <c r="J57" i="1"/>
  <c r="I57" i="1"/>
  <c r="H57" i="1"/>
  <c r="G57" i="1"/>
  <c r="F57" i="1"/>
  <c r="E57" i="1"/>
  <c r="D57" i="1"/>
  <c r="C57" i="1"/>
  <c r="B57" i="1"/>
  <c r="A57" i="1"/>
  <c r="W56" i="1"/>
  <c r="U56" i="1"/>
  <c r="S56" i="1"/>
  <c r="Q56" i="1"/>
  <c r="P56" i="1"/>
  <c r="R56" i="1" s="1"/>
  <c r="N56" i="1"/>
  <c r="J56" i="1"/>
  <c r="I56" i="1"/>
  <c r="H56" i="1"/>
  <c r="G56" i="1"/>
  <c r="F56" i="1"/>
  <c r="E56" i="1"/>
  <c r="D56" i="1"/>
  <c r="C56" i="1"/>
  <c r="B56" i="1"/>
  <c r="A56" i="1"/>
  <c r="W55" i="1"/>
  <c r="U55" i="1"/>
  <c r="S55" i="1"/>
  <c r="R55" i="1"/>
  <c r="V55" i="1" s="1"/>
  <c r="Q55" i="1"/>
  <c r="P55" i="1"/>
  <c r="N55" i="1"/>
  <c r="J55" i="1"/>
  <c r="I55" i="1"/>
  <c r="H55" i="1"/>
  <c r="G55" i="1"/>
  <c r="F55" i="1"/>
  <c r="E55" i="1"/>
  <c r="D55" i="1"/>
  <c r="C55" i="1"/>
  <c r="B55" i="1"/>
  <c r="A55" i="1"/>
  <c r="W54" i="1"/>
  <c r="U54" i="1"/>
  <c r="S54" i="1"/>
  <c r="Q54" i="1"/>
  <c r="P54" i="1"/>
  <c r="N54" i="1"/>
  <c r="R54" i="1" s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R53" i="1" s="1"/>
  <c r="V53" i="1" s="1"/>
  <c r="P53" i="1"/>
  <c r="N53" i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R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P51" i="1"/>
  <c r="R51" i="1" s="1"/>
  <c r="V51" i="1" s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R50" i="1" s="1"/>
  <c r="P50" i="1"/>
  <c r="N50" i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R49" i="1" s="1"/>
  <c r="V49" i="1" s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R48" i="1" s="1"/>
  <c r="N48" i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R47" i="1"/>
  <c r="V47" i="1" s="1"/>
  <c r="Q47" i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R46" i="1" s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R45" i="1" s="1"/>
  <c r="V45" i="1" s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R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P43" i="1"/>
  <c r="R43" i="1" s="1"/>
  <c r="V43" i="1" s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R42" i="1" s="1"/>
  <c r="P42" i="1"/>
  <c r="N42" i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R41" i="1" s="1"/>
  <c r="V41" i="1" s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R40" i="1" s="1"/>
  <c r="N40" i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R39" i="1"/>
  <c r="V39" i="1" s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R37" i="1" s="1"/>
  <c r="V37" i="1" s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R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P35" i="1"/>
  <c r="R35" i="1" s="1"/>
  <c r="V35" i="1" s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R34" i="1" s="1"/>
  <c r="P34" i="1"/>
  <c r="N34" i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R33" i="1" s="1"/>
  <c r="V33" i="1" s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R32" i="1" s="1"/>
  <c r="N32" i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R31" i="1"/>
  <c r="V31" i="1" s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N30" i="1"/>
  <c r="R30" i="1" s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R29" i="1" s="1"/>
  <c r="V29" i="1" s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P27" i="1"/>
  <c r="N27" i="1"/>
  <c r="R27" i="1" s="1"/>
  <c r="V27" i="1" s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R26" i="1" s="1"/>
  <c r="P26" i="1"/>
  <c r="N26" i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R25" i="1" s="1"/>
  <c r="V25" i="1" s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R23" i="1"/>
  <c r="V23" i="1" s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N22" i="1"/>
  <c r="R22" i="1" s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R21" i="1" s="1"/>
  <c r="V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Q59" i="1" s="1"/>
  <c r="P10" i="1"/>
  <c r="P59" i="1" s="1"/>
  <c r="N10" i="1"/>
  <c r="J10" i="1"/>
  <c r="I10" i="1"/>
  <c r="H10" i="1"/>
  <c r="G10" i="1"/>
  <c r="F10" i="1"/>
  <c r="E10" i="1"/>
  <c r="D10" i="1"/>
  <c r="C10" i="1"/>
  <c r="B10" i="1"/>
  <c r="A10" i="1"/>
  <c r="N59" i="1" l="1"/>
  <c r="R11" i="1"/>
  <c r="V11" i="1" s="1"/>
  <c r="R12" i="1"/>
  <c r="R13" i="1"/>
  <c r="R14" i="1"/>
  <c r="X14" i="1" s="1"/>
  <c r="R15" i="1"/>
  <c r="X15" i="1" s="1"/>
  <c r="R16" i="1"/>
  <c r="R17" i="1"/>
  <c r="R18" i="1"/>
  <c r="X18" i="1" s="1"/>
  <c r="R19" i="1"/>
  <c r="T19" i="1" s="1"/>
  <c r="R20" i="1"/>
  <c r="S59" i="1"/>
  <c r="W59" i="1"/>
  <c r="T12" i="1"/>
  <c r="X12" i="1"/>
  <c r="V12" i="1"/>
  <c r="X11" i="1"/>
  <c r="T11" i="1"/>
  <c r="X13" i="1"/>
  <c r="T13" i="1"/>
  <c r="V13" i="1"/>
  <c r="V14" i="1"/>
  <c r="T15" i="1"/>
  <c r="V15" i="1"/>
  <c r="X16" i="1"/>
  <c r="T16" i="1"/>
  <c r="V16" i="1"/>
  <c r="X17" i="1"/>
  <c r="T17" i="1"/>
  <c r="V17" i="1"/>
  <c r="V18" i="1"/>
  <c r="X19" i="1"/>
  <c r="V19" i="1"/>
  <c r="X20" i="1"/>
  <c r="T20" i="1"/>
  <c r="V20" i="1"/>
  <c r="R10" i="1"/>
  <c r="X22" i="1"/>
  <c r="T22" i="1"/>
  <c r="X24" i="1"/>
  <c r="T24" i="1"/>
  <c r="X26" i="1"/>
  <c r="T26" i="1"/>
  <c r="X28" i="1"/>
  <c r="T28" i="1"/>
  <c r="X30" i="1"/>
  <c r="T30" i="1"/>
  <c r="X32" i="1"/>
  <c r="T32" i="1"/>
  <c r="X34" i="1"/>
  <c r="T34" i="1"/>
  <c r="X36" i="1"/>
  <c r="T36" i="1"/>
  <c r="X38" i="1"/>
  <c r="T38" i="1"/>
  <c r="X40" i="1"/>
  <c r="T40" i="1"/>
  <c r="X42" i="1"/>
  <c r="T42" i="1"/>
  <c r="X44" i="1"/>
  <c r="T44" i="1"/>
  <c r="X46" i="1"/>
  <c r="T46" i="1"/>
  <c r="X48" i="1"/>
  <c r="T48" i="1"/>
  <c r="X50" i="1"/>
  <c r="T50" i="1"/>
  <c r="X52" i="1"/>
  <c r="T52" i="1"/>
  <c r="X54" i="1"/>
  <c r="T54" i="1"/>
  <c r="X56" i="1"/>
  <c r="T56" i="1"/>
  <c r="X58" i="1"/>
  <c r="T58" i="1"/>
  <c r="X25" i="1"/>
  <c r="T25" i="1"/>
  <c r="X27" i="1"/>
  <c r="T27" i="1"/>
  <c r="X29" i="1"/>
  <c r="T29" i="1"/>
  <c r="X31" i="1"/>
  <c r="T31" i="1"/>
  <c r="X33" i="1"/>
  <c r="T33" i="1"/>
  <c r="X35" i="1"/>
  <c r="T35" i="1"/>
  <c r="X37" i="1"/>
  <c r="T37" i="1"/>
  <c r="X39" i="1"/>
  <c r="T39" i="1"/>
  <c r="X41" i="1"/>
  <c r="T41" i="1"/>
  <c r="X43" i="1"/>
  <c r="T43" i="1"/>
  <c r="X45" i="1"/>
  <c r="T45" i="1"/>
  <c r="X47" i="1"/>
  <c r="T47" i="1"/>
  <c r="X49" i="1"/>
  <c r="T49" i="1"/>
  <c r="X51" i="1"/>
  <c r="T51" i="1"/>
  <c r="X53" i="1"/>
  <c r="T53" i="1"/>
  <c r="X55" i="1"/>
  <c r="T55" i="1"/>
  <c r="X57" i="1"/>
  <c r="T57" i="1"/>
  <c r="X21" i="1"/>
  <c r="T21" i="1"/>
  <c r="X23" i="1"/>
  <c r="T23" i="1"/>
  <c r="U59" i="1"/>
  <c r="V22" i="1"/>
  <c r="V24" i="1"/>
  <c r="V26" i="1"/>
  <c r="V28" i="1"/>
  <c r="V30" i="1"/>
  <c r="V32" i="1"/>
  <c r="V34" i="1"/>
  <c r="V36" i="1"/>
  <c r="V38" i="1"/>
  <c r="V40" i="1"/>
  <c r="V42" i="1"/>
  <c r="V44" i="1"/>
  <c r="V46" i="1"/>
  <c r="V48" i="1"/>
  <c r="V50" i="1"/>
  <c r="V52" i="1"/>
  <c r="V54" i="1"/>
  <c r="V56" i="1"/>
  <c r="V58" i="1"/>
  <c r="T18" i="1" l="1"/>
  <c r="T14" i="1"/>
  <c r="R59" i="1"/>
  <c r="T10" i="1"/>
  <c r="X10" i="1"/>
  <c r="V10" i="1"/>
  <c r="V59" i="1" l="1"/>
  <c r="X59" i="1"/>
  <c r="T5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<sst xmlns="http://schemas.openxmlformats.org/spreadsheetml/2006/main" count="55" uniqueCount="51">
  <si>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</si>
  <si>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</si>
  <si>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</si>
  <si>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</si>
  <si>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</si>
  <si>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</si>
  <si>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</si>
  <si>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</si>
  <si>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</si>
  <si>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</si>
  <si>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</si>
  <si>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</si>
  <si>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</si>
  <si>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</si>
  <si>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</si>
  <si>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</si>
  <si>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</si>
  <si>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</si>
  <si>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</si>
  <si>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</si>
  <si>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</si>
  <si>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</si>
  <si>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</si>
  <si>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</si>
  <si>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</si>
  <si>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</si>
  <si>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</si>
  <si>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</si>
  <si>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</si>
  <si>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POut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</si>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</sst>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9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5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6" applyNumberFormat="0" applyAlignment="0" applyProtection="0"/>
    <xf numFmtId="0" fontId="20" fillId="8" borderId="26" applyNumberFormat="0" applyAlignment="0" applyProtection="0"/>
    <xf numFmtId="0" fontId="20" fillId="8" borderId="26" applyNumberFormat="0" applyAlignment="0" applyProtection="0"/>
    <xf numFmtId="0" fontId="21" fillId="8" borderId="26"/>
    <xf numFmtId="0" fontId="20" fillId="8" borderId="26" applyNumberFormat="0" applyAlignment="0" applyProtection="0"/>
    <xf numFmtId="0" fontId="20" fillId="8" borderId="26" applyNumberFormat="0" applyAlignment="0" applyProtection="0"/>
    <xf numFmtId="0" fontId="22" fillId="0" borderId="0">
      <alignment vertical="center"/>
    </xf>
    <xf numFmtId="0" fontId="23" fillId="21" borderId="27" applyNumberFormat="0" applyAlignment="0" applyProtection="0"/>
    <xf numFmtId="0" fontId="23" fillId="21" borderId="27" applyNumberFormat="0" applyAlignment="0" applyProtection="0"/>
    <xf numFmtId="0" fontId="24" fillId="21" borderId="27"/>
    <xf numFmtId="0" fontId="23" fillId="21" borderId="27" applyNumberFormat="0" applyAlignment="0" applyProtection="0"/>
    <xf numFmtId="0" fontId="23" fillId="21" borderId="27" applyNumberFormat="0" applyAlignment="0" applyProtection="0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6" fillId="0" borderId="28"/>
    <xf numFmtId="0" fontId="25" fillId="0" borderId="28" applyNumberFormat="0" applyFill="0" applyAlignment="0" applyProtection="0"/>
    <xf numFmtId="0" fontId="25" fillId="0" borderId="28" applyNumberFormat="0" applyFill="0" applyAlignment="0" applyProtection="0"/>
    <xf numFmtId="0" fontId="23" fillId="21" borderId="27" applyNumberFormat="0" applyAlignment="0" applyProtection="0"/>
    <xf numFmtId="4" fontId="7" fillId="0" borderId="0"/>
    <xf numFmtId="169" fontId="7" fillId="0" borderId="0"/>
    <xf numFmtId="170" fontId="2" fillId="0" borderId="0" applyBorder="0" applyAlignment="0" applyProtection="0"/>
    <xf numFmtId="170" fontId="2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7" borderId="26" applyNumberFormat="0" applyAlignment="0" applyProtection="0"/>
    <xf numFmtId="0" fontId="27" fillId="8" borderId="26" applyNumberFormat="0" applyAlignment="0" applyProtection="0"/>
    <xf numFmtId="174" fontId="2" fillId="0" borderId="0" applyFill="0" applyBorder="0" applyAlignment="0" applyProtection="0"/>
    <xf numFmtId="0" fontId="2" fillId="0" borderId="0" applyFill="0" applyBorder="0" applyAlignment="0" applyProtection="0"/>
    <xf numFmtId="174" fontId="2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30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6" applyNumberFormat="0" applyAlignment="0" applyProtection="0"/>
    <xf numFmtId="0" fontId="29" fillId="0" borderId="33">
      <alignment horizontal="center"/>
    </xf>
    <xf numFmtId="0" fontId="36" fillId="0" borderId="34">
      <alignment horizontal="center"/>
    </xf>
    <xf numFmtId="175" fontId="7" fillId="0" borderId="0"/>
    <xf numFmtId="0" fontId="25" fillId="0" borderId="28" applyNumberFormat="0" applyFill="0" applyAlignment="0" applyProtection="0"/>
    <xf numFmtId="170" fontId="7" fillId="0" borderId="0"/>
    <xf numFmtId="176" fontId="2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2" fillId="0" borderId="0"/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40" fillId="0" borderId="0"/>
    <xf numFmtId="0" fontId="40" fillId="0" borderId="0"/>
    <xf numFmtId="0" fontId="2" fillId="0" borderId="0"/>
    <xf numFmtId="0" fontId="2" fillId="0" borderId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2" fillId="23" borderId="35" applyNumberFormat="0" applyAlignment="0" applyProtection="0"/>
    <xf numFmtId="0" fontId="41" fillId="8" borderId="36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7" fillId="0" borderId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9" fontId="2" fillId="0" borderId="0" applyFill="0" applyBorder="0" applyAlignment="0" applyProtection="0"/>
    <xf numFmtId="0" fontId="13" fillId="0" borderId="0"/>
    <xf numFmtId="0" fontId="41" fillId="8" borderId="36" applyNumberFormat="0" applyAlignment="0" applyProtection="0"/>
    <xf numFmtId="0" fontId="41" fillId="8" borderId="36" applyNumberFormat="0" applyAlignment="0" applyProtection="0"/>
    <xf numFmtId="0" fontId="42" fillId="8" borderId="36"/>
    <xf numFmtId="0" fontId="41" fillId="8" borderId="36" applyNumberFormat="0" applyAlignment="0" applyProtection="0"/>
    <xf numFmtId="0" fontId="41" fillId="8" borderId="36" applyNumberFormat="0" applyAlignment="0" applyProtection="0"/>
    <xf numFmtId="38" fontId="7" fillId="0" borderId="0"/>
    <xf numFmtId="38" fontId="43" fillId="0" borderId="37"/>
    <xf numFmtId="179" fontId="40" fillId="0" borderId="0">
      <protection locked="0"/>
    </xf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7" fillId="0" borderId="0"/>
    <xf numFmtId="180" fontId="2" fillId="0" borderId="0" applyFill="0" applyBorder="0" applyAlignment="0" applyProtection="0"/>
    <xf numFmtId="170" fontId="2" fillId="0" borderId="0"/>
    <xf numFmtId="0" fontId="2" fillId="0" borderId="0"/>
    <xf numFmtId="170" fontId="2" fillId="0" borderId="0"/>
    <xf numFmtId="170" fontId="40" fillId="0" borderId="0"/>
    <xf numFmtId="170" fontId="2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8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49" fillId="0" borderId="30"/>
    <xf numFmtId="0" fontId="31" fillId="0" borderId="30" applyNumberFormat="0" applyFill="0" applyAlignment="0" applyProtection="0"/>
    <xf numFmtId="0" fontId="31" fillId="0" borderId="3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51" fillId="0" borderId="31"/>
    <xf numFmtId="0" fontId="32" fillId="0" borderId="31" applyNumberFormat="0" applyFill="0" applyAlignment="0" applyProtection="0"/>
    <xf numFmtId="0" fontId="32" fillId="0" borderId="31" applyNumberFormat="0" applyFill="0" applyAlignment="0" applyProtection="0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52" fillId="0" borderId="32"/>
    <xf numFmtId="0" fontId="33" fillId="0" borderId="32" applyNumberFormat="0" applyFill="0" applyAlignment="0" applyProtection="0"/>
    <xf numFmtId="0" fontId="33" fillId="0" borderId="3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9"/>
    <xf numFmtId="2" fontId="55" fillId="0" borderId="0">
      <protection locked="0"/>
    </xf>
    <xf numFmtId="2" fontId="55" fillId="0" borderId="0">
      <protection locked="0"/>
    </xf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0" fontId="57" fillId="0" borderId="40"/>
    <xf numFmtId="0" fontId="56" fillId="0" borderId="40" applyNumberFormat="0" applyFill="0" applyAlignment="0" applyProtection="0"/>
    <xf numFmtId="0" fontId="56" fillId="0" borderId="40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170" fontId="2" fillId="0" borderId="0" applyFill="0" applyBorder="0" applyAlignment="0" applyProtection="0"/>
    <xf numFmtId="180" fontId="2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3" fillId="0" borderId="0" xfId="0" applyFont="1"/>
    <xf numFmtId="165" fontId="3" fillId="0" borderId="0" xfId="0" applyNumberFormat="1" applyFont="1" applyAlignment="1">
      <alignment horizontal="left"/>
    </xf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0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4" xfId="3" applyFont="1" applyFill="1" applyBorder="1" applyAlignment="1">
      <alignment horizontal="center" vertical="center" wrapText="1"/>
    </xf>
    <xf numFmtId="164" fontId="5" fillId="0" borderId="14" xfId="4" applyNumberFormat="1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6" fontId="5" fillId="0" borderId="11" xfId="5" applyNumberFormat="1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0" fontId="5" fillId="0" borderId="17" xfId="3" applyFont="1" applyFill="1" applyBorder="1" applyAlignment="1">
      <alignment horizontal="center" vertical="center" wrapText="1"/>
    </xf>
    <xf numFmtId="0" fontId="5" fillId="0" borderId="18" xfId="3" applyFont="1" applyFill="1" applyBorder="1" applyAlignment="1">
      <alignment horizontal="center" vertical="center" wrapText="1"/>
    </xf>
    <xf numFmtId="0" fontId="5" fillId="0" borderId="19" xfId="3" applyFont="1" applyFill="1" applyBorder="1" applyAlignment="1">
      <alignment horizontal="center" vertical="center" wrapText="1"/>
    </xf>
    <xf numFmtId="164" fontId="5" fillId="0" borderId="20" xfId="4" applyNumberFormat="1" applyFont="1" applyFill="1" applyBorder="1" applyAlignment="1">
      <alignment horizontal="center" vertical="center" wrapText="1"/>
    </xf>
    <xf numFmtId="166" fontId="5" fillId="0" borderId="19" xfId="5" applyNumberFormat="1" applyFont="1" applyFill="1" applyBorder="1" applyAlignment="1">
      <alignment horizontal="center" vertical="center" wrapText="1"/>
    </xf>
    <xf numFmtId="0" fontId="3" fillId="0" borderId="21" xfId="3" applyNumberFormat="1" applyFont="1" applyFill="1" applyBorder="1" applyAlignment="1">
      <alignment horizontal="center" vertical="center" wrapText="1"/>
    </xf>
    <xf numFmtId="49" fontId="3" fillId="0" borderId="21" xfId="3" applyNumberFormat="1" applyFont="1" applyFill="1" applyBorder="1" applyAlignment="1">
      <alignment horizontal="left" vertical="center" wrapText="1"/>
    </xf>
    <xf numFmtId="49" fontId="3" fillId="0" borderId="21" xfId="3" applyNumberFormat="1" applyFont="1" applyFill="1" applyBorder="1" applyAlignment="1">
      <alignment horizontal="center" vertical="center" wrapText="1"/>
    </xf>
    <xf numFmtId="49" fontId="3" fillId="0" borderId="22" xfId="3" applyNumberFormat="1" applyFont="1" applyFill="1" applyBorder="1" applyAlignment="1">
      <alignment horizontal="left" vertical="center" wrapText="1"/>
    </xf>
    <xf numFmtId="166" fontId="5" fillId="0" borderId="21" xfId="5" applyNumberFormat="1" applyFont="1" applyBorder="1" applyAlignment="1">
      <alignment horizontal="right" vertical="center"/>
    </xf>
    <xf numFmtId="166" fontId="5" fillId="0" borderId="22" xfId="5" applyNumberFormat="1" applyFont="1" applyBorder="1" applyAlignment="1">
      <alignment horizontal="right" vertical="center"/>
    </xf>
    <xf numFmtId="166" fontId="3" fillId="0" borderId="21" xfId="5" applyNumberFormat="1" applyFont="1" applyBorder="1" applyAlignment="1">
      <alignment horizontal="right" vertical="center"/>
    </xf>
    <xf numFmtId="164" fontId="3" fillId="0" borderId="21" xfId="4" applyNumberFormat="1" applyFont="1" applyBorder="1" applyAlignment="1">
      <alignment horizontal="right" vertical="center"/>
    </xf>
    <xf numFmtId="166" fontId="3" fillId="0" borderId="21" xfId="5" applyNumberFormat="1" applyFont="1" applyFill="1" applyBorder="1" applyAlignment="1">
      <alignment horizontal="right" vertical="center"/>
    </xf>
    <xf numFmtId="0" fontId="5" fillId="0" borderId="23" xfId="3" applyFont="1" applyFill="1" applyBorder="1" applyAlignment="1">
      <alignment horizontal="center" vertical="center" wrapText="1"/>
    </xf>
    <xf numFmtId="166" fontId="5" fillId="0" borderId="24" xfId="5" applyNumberFormat="1" applyFont="1" applyFill="1" applyBorder="1" applyAlignment="1">
      <alignment horizontal="center" vertical="center" wrapText="1"/>
    </xf>
    <xf numFmtId="166" fontId="3" fillId="0" borderId="24" xfId="5" applyNumberFormat="1" applyFont="1" applyFill="1" applyBorder="1" applyAlignment="1">
      <alignment horizontal="right" vertical="center" wrapText="1"/>
    </xf>
    <xf numFmtId="164" fontId="3" fillId="0" borderId="24" xfId="4" applyNumberFormat="1" applyFont="1" applyBorder="1" applyAlignment="1">
      <alignment horizontal="right" vertical="center"/>
    </xf>
    <xf numFmtId="0" fontId="2" fillId="0" borderId="0" xfId="0" applyFont="1" applyBorder="1"/>
    <xf numFmtId="43" fontId="3" fillId="0" borderId="0" xfId="1" applyFont="1" applyBorder="1"/>
    <xf numFmtId="0" fontId="4" fillId="0" borderId="0" xfId="0" applyFont="1" applyBorder="1"/>
    <xf numFmtId="43" fontId="3" fillId="0" borderId="0" xfId="0" applyNumberFormat="1" applyFont="1" applyBorder="1"/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5</v>
          </cell>
          <cell r="M10">
            <v>207338904.13</v>
          </cell>
          <cell r="N10">
            <v>207338905</v>
          </cell>
          <cell r="O10">
            <v>207338904.13</v>
          </cell>
          <cell r="P10">
            <v>207338904.13</v>
          </cell>
          <cell r="Q10">
            <v>207338904.13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0144</v>
          </cell>
          <cell r="K11" t="str">
            <v>TITULOS DE RESPONSABILID.DO TESOURO NACIONAL</v>
          </cell>
          <cell r="L11" t="str">
            <v>3</v>
          </cell>
          <cell r="M11">
            <v>17152154.100000001</v>
          </cell>
          <cell r="N11">
            <v>17152155</v>
          </cell>
          <cell r="O11">
            <v>17152154.100000001</v>
          </cell>
          <cell r="P11">
            <v>17152154.100000001</v>
          </cell>
          <cell r="Q11">
            <v>17152154.100000001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0144</v>
          </cell>
          <cell r="K12" t="str">
            <v>TITULOS DE RESPONSABILID.DO TESOURO NACIONAL</v>
          </cell>
          <cell r="L12" t="str">
            <v>1</v>
          </cell>
          <cell r="M12">
            <v>568291.22</v>
          </cell>
          <cell r="N12">
            <v>568292</v>
          </cell>
          <cell r="O12">
            <v>568291.22</v>
          </cell>
          <cell r="P12">
            <v>568291.22</v>
          </cell>
          <cell r="Q12">
            <v>568291.22</v>
          </cell>
        </row>
        <row r="13">
          <cell r="A13" t="str">
            <v>24204</v>
          </cell>
          <cell r="B13" t="str">
            <v>COMISSAO NACIONAL DE ENERGIA NUCLEAR - CNEN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0144</v>
          </cell>
          <cell r="K13" t="str">
            <v>TITULOS DE RESPONSABILID.DO TESOURO NACIONAL</v>
          </cell>
          <cell r="L13" t="str">
            <v>1</v>
          </cell>
          <cell r="M13">
            <v>2608438.39</v>
          </cell>
          <cell r="N13">
            <v>2608439</v>
          </cell>
          <cell r="O13">
            <v>2608438.39</v>
          </cell>
          <cell r="P13">
            <v>2608438.39</v>
          </cell>
          <cell r="Q13">
            <v>2608438.39</v>
          </cell>
        </row>
        <row r="14">
          <cell r="A14" t="str">
            <v>25201</v>
          </cell>
          <cell r="B14" t="str">
            <v>BANCO CENTRAL DO BRASIL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0144</v>
          </cell>
          <cell r="K14" t="str">
            <v>TITULOS DE RESPONSABILID.DO TESOURO NACIONAL</v>
          </cell>
          <cell r="L14" t="str">
            <v>3</v>
          </cell>
          <cell r="M14">
            <v>14277790.32</v>
          </cell>
          <cell r="N14">
            <v>14277791</v>
          </cell>
          <cell r="O14">
            <v>14277790.32</v>
          </cell>
          <cell r="P14">
            <v>14277790.32</v>
          </cell>
          <cell r="Q14">
            <v>14277790.32</v>
          </cell>
        </row>
        <row r="15">
          <cell r="A15" t="str">
            <v>25299</v>
          </cell>
          <cell r="B15" t="str">
            <v>FUND JORGE DUPRAT FIGUEIREDO - SEG/MED TRAB.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N15">
            <v>0</v>
          </cell>
        </row>
        <row r="16">
          <cell r="A16" t="str">
            <v>25299</v>
          </cell>
          <cell r="B16" t="str">
            <v>FUND JORGE DUPRAT FIGUEIREDO - SEG/MED TRAB.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0144</v>
          </cell>
          <cell r="K16" t="str">
            <v>TITULOS DE RESPONSABILID.DO TESOURO NACIONAL</v>
          </cell>
          <cell r="L16" t="str">
            <v>1</v>
          </cell>
          <cell r="M16">
            <v>2773924.94</v>
          </cell>
          <cell r="N16">
            <v>2773925</v>
          </cell>
          <cell r="O16">
            <v>2773924.94</v>
          </cell>
          <cell r="P16">
            <v>2773924.94</v>
          </cell>
          <cell r="Q16">
            <v>2773924.94</v>
          </cell>
        </row>
        <row r="17">
          <cell r="A17" t="str">
            <v>25301</v>
          </cell>
          <cell r="B17" t="str">
            <v>FUND. INST.BRASIL. DE GEOGRAFIA E ESTATISTICA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0144</v>
          </cell>
          <cell r="K17" t="str">
            <v>TITULOS DE RESPONSABILID.DO TESOURO NACIONAL</v>
          </cell>
          <cell r="L17" t="str">
            <v>1</v>
          </cell>
          <cell r="M17">
            <v>700444.88</v>
          </cell>
          <cell r="N17">
            <v>700445</v>
          </cell>
          <cell r="O17">
            <v>700444.88</v>
          </cell>
          <cell r="P17">
            <v>700444.88</v>
          </cell>
          <cell r="Q17">
            <v>700444.88</v>
          </cell>
        </row>
        <row r="18">
          <cell r="A18" t="str">
            <v>25303</v>
          </cell>
          <cell r="B18" t="str">
            <v>INSTITUTO NACIONAL DO SEGURO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0144</v>
          </cell>
          <cell r="K18" t="str">
            <v>TITULOS DE RESPONSABILID.DO TESOURO NACIONAL</v>
          </cell>
          <cell r="L18" t="str">
            <v>3</v>
          </cell>
          <cell r="M18">
            <v>41369984.450000003</v>
          </cell>
          <cell r="N18">
            <v>41369985</v>
          </cell>
          <cell r="O18">
            <v>41340270.5</v>
          </cell>
          <cell r="P18">
            <v>41340270.5</v>
          </cell>
          <cell r="Q18">
            <v>41340270.5</v>
          </cell>
        </row>
        <row r="19">
          <cell r="A19" t="str">
            <v>25303</v>
          </cell>
          <cell r="B19" t="str">
            <v>INSTITUTO NACIONAL DO SEGURO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0144</v>
          </cell>
          <cell r="K19" t="str">
            <v>TITULOS DE RESPONSABILID.DO TESOURO NACIONAL</v>
          </cell>
          <cell r="L19" t="str">
            <v>1</v>
          </cell>
          <cell r="M19">
            <v>60436796.810000002</v>
          </cell>
          <cell r="N19">
            <v>60436797</v>
          </cell>
          <cell r="O19">
            <v>60436796.810000002</v>
          </cell>
          <cell r="P19">
            <v>60436796.810000002</v>
          </cell>
          <cell r="Q19">
            <v>60436796.810000002</v>
          </cell>
        </row>
        <row r="20">
          <cell r="A20" t="str">
            <v>25917</v>
          </cell>
          <cell r="B20" t="str">
            <v>FUNDO DO REGIME GERAL DE PREVIDENCIA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2</v>
          </cell>
          <cell r="J20" t="str">
            <v>0144</v>
          </cell>
          <cell r="K20" t="str">
            <v>TITULOS DE RESPONSABILID.DO TESOURO NACIONAL</v>
          </cell>
          <cell r="L20" t="str">
            <v>3</v>
          </cell>
          <cell r="M20">
            <v>2652958774.6799998</v>
          </cell>
          <cell r="N20">
            <v>2652958775</v>
          </cell>
          <cell r="O20">
            <v>2650478716.7199998</v>
          </cell>
          <cell r="P20">
            <v>2650478716.7199998</v>
          </cell>
          <cell r="Q20">
            <v>2650478716.7199998</v>
          </cell>
        </row>
        <row r="21">
          <cell r="A21" t="str">
            <v>25917</v>
          </cell>
          <cell r="B21" t="str">
            <v>FUNDO DO REGIME GERAL DE PREVIDENCIA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2</v>
          </cell>
          <cell r="J21" t="str">
            <v>0144</v>
          </cell>
          <cell r="K21" t="str">
            <v>TITULOS DE RESPONSABILID.DO TESOURO NACIONAL</v>
          </cell>
          <cell r="L21" t="str">
            <v>3</v>
          </cell>
          <cell r="M21">
            <v>704798068.39999998</v>
          </cell>
          <cell r="N21">
            <v>0</v>
          </cell>
          <cell r="O21">
            <v>704167932.75999999</v>
          </cell>
          <cell r="P21">
            <v>704167932.75999999</v>
          </cell>
          <cell r="Q21">
            <v>704167932.75999999</v>
          </cell>
        </row>
        <row r="22">
          <cell r="A22" t="str">
            <v>25917</v>
          </cell>
          <cell r="B22" t="str">
            <v>FUNDO DO REGIME GERAL DE PREVIDENCIA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0625</v>
          </cell>
          <cell r="H22" t="str">
            <v>SENTENCAS JUDICIAIS TRANSITADAS EM JULGADO DE PEQUENO VALOR</v>
          </cell>
          <cell r="I22" t="str">
            <v>2</v>
          </cell>
          <cell r="J22" t="str">
            <v>0153</v>
          </cell>
          <cell r="K22" t="str">
            <v>REC.DEST.AS ATIVIDADES-FINS SEGURIDADE SOCIAL</v>
          </cell>
          <cell r="L22" t="str">
            <v>3</v>
          </cell>
          <cell r="M22">
            <v>1041712794</v>
          </cell>
          <cell r="N22">
            <v>0</v>
          </cell>
          <cell r="O22">
            <v>1041246536.14</v>
          </cell>
          <cell r="P22">
            <v>1041246536.14</v>
          </cell>
          <cell r="Q22">
            <v>1041246536.14</v>
          </cell>
        </row>
        <row r="23">
          <cell r="A23" t="str">
            <v>26262</v>
          </cell>
          <cell r="B23" t="str">
            <v>UNIVERSIDADE FEDERAL DE SAO PAULO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PRIMARIOS DE LIVRE APLICACAO</v>
          </cell>
          <cell r="L23" t="str">
            <v>1</v>
          </cell>
          <cell r="N23">
            <v>0</v>
          </cell>
        </row>
        <row r="24">
          <cell r="A24" t="str">
            <v>26262</v>
          </cell>
          <cell r="B24" t="str">
            <v>UNIVERSIDADE FEDERAL DE SAO PAULO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8144</v>
          </cell>
          <cell r="K24" t="str">
            <v>TITULOS DE RESPONSABILID.DO TESOURO NACIONAL</v>
          </cell>
          <cell r="L24" t="str">
            <v>1</v>
          </cell>
          <cell r="M24">
            <v>3066206.14</v>
          </cell>
          <cell r="N24">
            <v>3066207</v>
          </cell>
          <cell r="O24">
            <v>3066206.14</v>
          </cell>
          <cell r="P24">
            <v>3066206.14</v>
          </cell>
          <cell r="Q24">
            <v>3066206.14</v>
          </cell>
        </row>
        <row r="25">
          <cell r="A25" t="str">
            <v>26280</v>
          </cell>
          <cell r="B25" t="str">
            <v>FUNDACAO UNIVERSIDADE FEDERAL DE SAO CARLOS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PRIMARIOS DE LIVRE APLICACAO</v>
          </cell>
          <cell r="L25" t="str">
            <v>1</v>
          </cell>
          <cell r="N25">
            <v>0</v>
          </cell>
        </row>
        <row r="26">
          <cell r="A26" t="str">
            <v>26280</v>
          </cell>
          <cell r="B26" t="str">
            <v>FUNDACAO UNIVERSIDADE FEDERAL DE SAO CARLOS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8144</v>
          </cell>
          <cell r="K26" t="str">
            <v>TITULOS DE RESPONSABILID.DO TESOURO NACIONAL</v>
          </cell>
          <cell r="L26" t="str">
            <v>1</v>
          </cell>
          <cell r="M26">
            <v>1426136.74</v>
          </cell>
          <cell r="N26">
            <v>1426137</v>
          </cell>
          <cell r="O26">
            <v>1426136.74</v>
          </cell>
          <cell r="P26">
            <v>1426136.74</v>
          </cell>
          <cell r="Q26">
            <v>1426136.74</v>
          </cell>
        </row>
        <row r="27">
          <cell r="A27" t="str">
            <v>26283</v>
          </cell>
          <cell r="B27" t="str">
            <v>FUNDACAO UNIVERSIDADE FED.DE MATO GROS.DO SUL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PRIMARIOS DE LIVRE APLICACAO</v>
          </cell>
          <cell r="L27" t="str">
            <v>1</v>
          </cell>
          <cell r="N27">
            <v>0</v>
          </cell>
        </row>
        <row r="28">
          <cell r="A28" t="str">
            <v>26283</v>
          </cell>
          <cell r="B28" t="str">
            <v>FUNDACAO UNIVERSIDADE FED.DE MATO GROS.DO SUL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8144</v>
          </cell>
          <cell r="K28" t="str">
            <v>TITULOS DE RESPONSABILID.DO TESOURO NACIONAL</v>
          </cell>
          <cell r="L28" t="str">
            <v>3</v>
          </cell>
          <cell r="M28">
            <v>315892.63</v>
          </cell>
          <cell r="N28">
            <v>315893</v>
          </cell>
          <cell r="O28">
            <v>315892.63</v>
          </cell>
          <cell r="P28">
            <v>315892.63</v>
          </cell>
          <cell r="Q28">
            <v>315892.63</v>
          </cell>
        </row>
        <row r="29">
          <cell r="A29" t="str">
            <v>26283</v>
          </cell>
          <cell r="B29" t="str">
            <v>FUNDACAO UNIVERSIDADE FED.DE MATO GROS.DO SUL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8144</v>
          </cell>
          <cell r="K29" t="str">
            <v>TITULOS DE RESPONSABILID.DO TESOURO NACIONAL</v>
          </cell>
          <cell r="L29" t="str">
            <v>1</v>
          </cell>
          <cell r="M29">
            <v>5842284.79</v>
          </cell>
          <cell r="N29">
            <v>5842285</v>
          </cell>
          <cell r="O29">
            <v>5842284.79</v>
          </cell>
          <cell r="P29">
            <v>5842284.79</v>
          </cell>
          <cell r="Q29">
            <v>5842284.79</v>
          </cell>
        </row>
        <row r="30">
          <cell r="A30" t="str">
            <v>26298</v>
          </cell>
          <cell r="B30" t="str">
            <v>FUNDO NACIONAL DE DESENVOLVIMENTO DA EDUCACAO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8144</v>
          </cell>
          <cell r="K30" t="str">
            <v>TITULOS DE RESPONSABILID.DO TESOURO NACIONAL</v>
          </cell>
          <cell r="L30" t="str">
            <v>3</v>
          </cell>
          <cell r="M30">
            <v>346669.26</v>
          </cell>
          <cell r="N30">
            <v>346670</v>
          </cell>
          <cell r="O30">
            <v>346669.26</v>
          </cell>
          <cell r="P30">
            <v>346669.26</v>
          </cell>
          <cell r="Q30">
            <v>346669.26</v>
          </cell>
        </row>
        <row r="31">
          <cell r="A31" t="str">
            <v>26350</v>
          </cell>
          <cell r="B31" t="str">
            <v>FUNDACAO UNIVERSIDADE FED. DA GRANDE DOURADOS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8100</v>
          </cell>
          <cell r="K31" t="str">
            <v>RECURSOS PRIMARIOS DE LIVRE APLICACAO</v>
          </cell>
          <cell r="L31" t="str">
            <v>3</v>
          </cell>
          <cell r="M31">
            <v>25.32</v>
          </cell>
          <cell r="N31">
            <v>26</v>
          </cell>
          <cell r="O31">
            <v>25.32</v>
          </cell>
          <cell r="P31">
            <v>25.32</v>
          </cell>
          <cell r="Q31">
            <v>25.32</v>
          </cell>
        </row>
        <row r="32">
          <cell r="A32" t="str">
            <v>26350</v>
          </cell>
          <cell r="B32" t="str">
            <v>FUNDACAO UNIVERSIDADE FED. DA GRANDE DOURADOS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8144</v>
          </cell>
          <cell r="K32" t="str">
            <v>TITULOS DE RESPONSABILID.DO TESOURO NACIONAL</v>
          </cell>
          <cell r="L32" t="str">
            <v>3</v>
          </cell>
          <cell r="M32">
            <v>72937</v>
          </cell>
          <cell r="N32">
            <v>72937</v>
          </cell>
          <cell r="O32">
            <v>72937</v>
          </cell>
          <cell r="P32">
            <v>72937</v>
          </cell>
          <cell r="Q32">
            <v>72937</v>
          </cell>
        </row>
        <row r="33">
          <cell r="A33" t="str">
            <v>26352</v>
          </cell>
          <cell r="B33" t="str">
            <v>FUNDACAO UNIVERSIDADE FEDERAL DO ABC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8100</v>
          </cell>
          <cell r="K33" t="str">
            <v>RECURSOS PRIMARIOS DE LIVRE APLICACAO</v>
          </cell>
          <cell r="L33" t="str">
            <v>1</v>
          </cell>
          <cell r="N33">
            <v>0</v>
          </cell>
        </row>
        <row r="34">
          <cell r="A34" t="str">
            <v>26352</v>
          </cell>
          <cell r="B34" t="str">
            <v>FUNDACAO UNIVERSIDADE FEDERAL DO ABC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8144</v>
          </cell>
          <cell r="K34" t="str">
            <v>TITULOS DE RESPONSABILID.DO TESOURO NACIONAL</v>
          </cell>
          <cell r="L34" t="str">
            <v>1</v>
          </cell>
          <cell r="M34">
            <v>190404.63</v>
          </cell>
          <cell r="N34">
            <v>190405</v>
          </cell>
          <cell r="O34">
            <v>190404.63</v>
          </cell>
          <cell r="P34">
            <v>190404.63</v>
          </cell>
          <cell r="Q34">
            <v>190404.63</v>
          </cell>
        </row>
        <row r="35">
          <cell r="A35" t="str">
            <v>26439</v>
          </cell>
          <cell r="B35" t="str">
            <v>INST.FED.DE EDUC.,CIENC.E TEC.DE SAO PAULO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8100</v>
          </cell>
          <cell r="K35" t="str">
            <v>RECURSOS PRIMARIOS DE LIVRE APLICACAO</v>
          </cell>
          <cell r="L35" t="str">
            <v>1</v>
          </cell>
          <cell r="N35">
            <v>0</v>
          </cell>
        </row>
        <row r="36">
          <cell r="A36" t="str">
            <v>26439</v>
          </cell>
          <cell r="B36" t="str">
            <v>INST.FED.DE EDUC.,CIENC.E TEC.DE SAO PAULO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8144</v>
          </cell>
          <cell r="K36" t="str">
            <v>TITULOS DE RESPONSABILID.DO TESOURO NACIONAL</v>
          </cell>
          <cell r="L36" t="str">
            <v>1</v>
          </cell>
          <cell r="M36">
            <v>75952.509999999995</v>
          </cell>
          <cell r="N36">
            <v>75953</v>
          </cell>
          <cell r="O36">
            <v>75952.509999999995</v>
          </cell>
          <cell r="P36">
            <v>75952.509999999995</v>
          </cell>
          <cell r="Q36">
            <v>75952.509999999995</v>
          </cell>
        </row>
        <row r="37">
          <cell r="A37" t="str">
            <v>30202</v>
          </cell>
          <cell r="B37" t="str">
            <v>FUNDACAO NACIONAL DO INDIO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0144</v>
          </cell>
          <cell r="K37" t="str">
            <v>TITULOS DE RESPONSABILID.DO TESOURO NACIONAL</v>
          </cell>
          <cell r="L37" t="str">
            <v>1</v>
          </cell>
          <cell r="M37">
            <v>608941.4</v>
          </cell>
          <cell r="N37">
            <v>608942</v>
          </cell>
          <cell r="O37">
            <v>608941.4</v>
          </cell>
          <cell r="P37">
            <v>608941.4</v>
          </cell>
          <cell r="Q37">
            <v>608941.4</v>
          </cell>
        </row>
        <row r="38">
          <cell r="A38" t="str">
            <v>36211</v>
          </cell>
          <cell r="B38" t="str">
            <v>FUNDACAO NACIONAL DE SAUDE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6144</v>
          </cell>
          <cell r="K38" t="str">
            <v>TITULOS DE RESPONSABILID.DO TESOURO NACIONAL</v>
          </cell>
          <cell r="L38" t="str">
            <v>3</v>
          </cell>
          <cell r="M38">
            <v>258319.12</v>
          </cell>
          <cell r="N38">
            <v>258320</v>
          </cell>
          <cell r="O38">
            <v>258319.12</v>
          </cell>
          <cell r="P38">
            <v>258319.12</v>
          </cell>
          <cell r="Q38">
            <v>258319.12</v>
          </cell>
        </row>
        <row r="39">
          <cell r="A39" t="str">
            <v>36211</v>
          </cell>
          <cell r="B39" t="str">
            <v>FUNDACAO NACIONAL DE SAUDE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6144</v>
          </cell>
          <cell r="K39" t="str">
            <v>TITULOS DE RESPONSABILID.DO TESOURO NACIONAL</v>
          </cell>
          <cell r="L39" t="str">
            <v>1</v>
          </cell>
          <cell r="M39">
            <v>403912.98</v>
          </cell>
          <cell r="N39">
            <v>403913</v>
          </cell>
          <cell r="O39">
            <v>403912.98</v>
          </cell>
          <cell r="P39">
            <v>403912.98</v>
          </cell>
          <cell r="Q39">
            <v>403912.98</v>
          </cell>
        </row>
        <row r="40">
          <cell r="A40" t="str">
            <v>36213</v>
          </cell>
          <cell r="B40" t="str">
            <v>AGENCIA NACIONAL DE SAUDE SUPLEMENTAR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2</v>
          </cell>
          <cell r="J40" t="str">
            <v>0144</v>
          </cell>
          <cell r="K40" t="str">
            <v>TITULOS DE RESPONSABILID.DO TESOURO NACIONAL</v>
          </cell>
          <cell r="L40" t="str">
            <v>3</v>
          </cell>
          <cell r="M40">
            <v>106229.48</v>
          </cell>
          <cell r="N40">
            <v>106230</v>
          </cell>
          <cell r="O40">
            <v>106229.48</v>
          </cell>
          <cell r="P40">
            <v>106229.48</v>
          </cell>
          <cell r="Q40">
            <v>106229.48</v>
          </cell>
        </row>
        <row r="41">
          <cell r="A41" t="str">
            <v>39252</v>
          </cell>
          <cell r="B41" t="str">
            <v>DEPTO.NAC.DE INFRA±ESTRUT.DE TRANSPORTES-DNIT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0144</v>
          </cell>
          <cell r="K41" t="str">
            <v>TITULOS DE RESPONSABILID.DO TESOURO NACIONAL</v>
          </cell>
          <cell r="L41" t="str">
            <v>3</v>
          </cell>
          <cell r="M41">
            <v>6142291.1399999997</v>
          </cell>
          <cell r="N41">
            <v>6142292</v>
          </cell>
          <cell r="O41">
            <v>6142291.1399999997</v>
          </cell>
          <cell r="P41">
            <v>6142291.1399999997</v>
          </cell>
          <cell r="Q41">
            <v>6142291.1399999997</v>
          </cell>
        </row>
        <row r="42">
          <cell r="A42" t="str">
            <v>39254</v>
          </cell>
          <cell r="B42" t="str">
            <v>AGENCIA NACIONAL DE AVIACAO CIVIL - ANAC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PRIMARIOS DE LIVRE APLICACAO</v>
          </cell>
          <cell r="L42" t="str">
            <v>1</v>
          </cell>
          <cell r="N42">
            <v>0</v>
          </cell>
        </row>
        <row r="43">
          <cell r="A43" t="str">
            <v>39254</v>
          </cell>
          <cell r="B43" t="str">
            <v>AGENCIA NACIONAL DE AVIACAO CIVIL - ANAC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1</v>
          </cell>
          <cell r="J43" t="str">
            <v>0144</v>
          </cell>
          <cell r="K43" t="str">
            <v>TITULOS DE RESPONSABILID.DO TESOURO NACIONAL</v>
          </cell>
          <cell r="L43" t="str">
            <v>1</v>
          </cell>
          <cell r="M43">
            <v>110572.22</v>
          </cell>
          <cell r="N43">
            <v>110573</v>
          </cell>
          <cell r="O43">
            <v>110572.22</v>
          </cell>
          <cell r="P43">
            <v>110572.22</v>
          </cell>
          <cell r="Q43">
            <v>110572.22</v>
          </cell>
        </row>
        <row r="44">
          <cell r="A44" t="str">
            <v>44201</v>
          </cell>
          <cell r="B44" t="str">
            <v>INST.BRAS.DO MEIO AMB.E REC.NAT.RENOVAVEIS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0144</v>
          </cell>
          <cell r="K44" t="str">
            <v>TITULOS DE RESPONSABILID.DO TESOURO NACIONAL</v>
          </cell>
          <cell r="L44" t="str">
            <v>3</v>
          </cell>
          <cell r="M44">
            <v>1632618.37</v>
          </cell>
          <cell r="N44">
            <v>1632619</v>
          </cell>
          <cell r="O44">
            <v>1632618.37</v>
          </cell>
          <cell r="P44">
            <v>1632618.37</v>
          </cell>
          <cell r="Q44">
            <v>1632618.37</v>
          </cell>
        </row>
        <row r="45">
          <cell r="A45" t="str">
            <v>44201</v>
          </cell>
          <cell r="B45" t="str">
            <v>INST.BRAS.DO MEIO AMB.E REC.NAT.RENOVAVEIS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0144</v>
          </cell>
          <cell r="K45" t="str">
            <v>TITULOS DE RESPONSABILID.DO TESOURO NACIONAL</v>
          </cell>
          <cell r="L45" t="str">
            <v>1</v>
          </cell>
          <cell r="M45">
            <v>150425.89000000001</v>
          </cell>
          <cell r="N45">
            <v>150426</v>
          </cell>
          <cell r="O45">
            <v>150425.89000000001</v>
          </cell>
          <cell r="P45">
            <v>150425.89000000001</v>
          </cell>
          <cell r="Q45">
            <v>150425.89000000001</v>
          </cell>
        </row>
        <row r="46">
          <cell r="A46" t="str">
            <v>55206</v>
          </cell>
          <cell r="B46" t="str">
            <v>FUNDACAO NACIONAL DE ARTES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0144</v>
          </cell>
          <cell r="K46" t="str">
            <v>TITULOS DE RESPONSABILID.DO TESOURO NACIONAL</v>
          </cell>
          <cell r="L46" t="str">
            <v>1</v>
          </cell>
          <cell r="M46">
            <v>64412.800000000003</v>
          </cell>
          <cell r="N46">
            <v>64413</v>
          </cell>
          <cell r="O46">
            <v>64412.800000000003</v>
          </cell>
          <cell r="P46">
            <v>64412.800000000003</v>
          </cell>
          <cell r="Q46">
            <v>64412.800000000003</v>
          </cell>
        </row>
        <row r="47">
          <cell r="A47" t="str">
            <v>55901</v>
          </cell>
          <cell r="B47" t="str">
            <v>FUNDO NACIONAL DE ASSISTENCIA SOCIAL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2</v>
          </cell>
          <cell r="J47" t="str">
            <v>0151</v>
          </cell>
          <cell r="K47" t="str">
            <v>RECURSOS LIVRES DA SEGURIDADE SOCIAL</v>
          </cell>
          <cell r="L47" t="str">
            <v>3</v>
          </cell>
          <cell r="M47">
            <v>61941495.649999999</v>
          </cell>
          <cell r="N47">
            <v>61941496</v>
          </cell>
          <cell r="O47">
            <v>61941495.649999999</v>
          </cell>
          <cell r="P47">
            <v>61941495.649999999</v>
          </cell>
          <cell r="Q47">
            <v>61941495.649999999</v>
          </cell>
        </row>
        <row r="48">
          <cell r="A48" t="str">
            <v>55901</v>
          </cell>
          <cell r="B48" t="str">
            <v>FUNDO NACIONAL DE ASSISTENCIA SOCIAL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0625</v>
          </cell>
          <cell r="H48" t="str">
            <v>SENTENCAS JUDICIAIS TRANSITADAS EM JULGADO DE PEQUENO VALOR</v>
          </cell>
          <cell r="I48" t="str">
            <v>2</v>
          </cell>
          <cell r="J48" t="str">
            <v>0151</v>
          </cell>
          <cell r="K48" t="str">
            <v>RECURSOS LIVRES DA SEGURIDADE SOCIAL</v>
          </cell>
          <cell r="L48" t="str">
            <v>3</v>
          </cell>
          <cell r="M48">
            <v>167583305.56</v>
          </cell>
          <cell r="N48">
            <v>0</v>
          </cell>
          <cell r="O48">
            <v>167570384.52000001</v>
          </cell>
          <cell r="P48">
            <v>167570384.52000001</v>
          </cell>
          <cell r="Q48">
            <v>167570384.52000001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0005</v>
          </cell>
          <cell r="H49" t="str">
            <v>SENTENCAS JUDICIAIS TRANSITADAS EM JULGADO (PRECATORIOS)</v>
          </cell>
          <cell r="I49" t="str">
            <v>1</v>
          </cell>
          <cell r="J49" t="str">
            <v>0100</v>
          </cell>
          <cell r="K49" t="str">
            <v>RECURSOS PRIMARIOS DE LIVRE APLICACAO</v>
          </cell>
          <cell r="L49" t="str">
            <v>5</v>
          </cell>
          <cell r="M49">
            <v>62305452.100000001</v>
          </cell>
          <cell r="N49">
            <v>62305453</v>
          </cell>
          <cell r="O49">
            <v>58384155.969999999</v>
          </cell>
          <cell r="P49">
            <v>58384155.969999999</v>
          </cell>
          <cell r="Q49">
            <v>58384155.969999999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0005</v>
          </cell>
          <cell r="H50" t="str">
            <v>SENTENCAS JUDICIAIS TRANSITADAS EM JULGADO (PRECATORIOS)</v>
          </cell>
          <cell r="I50" t="str">
            <v>1</v>
          </cell>
          <cell r="J50" t="str">
            <v>0100</v>
          </cell>
          <cell r="K50" t="str">
            <v>RECURSOS PRIMARIOS DE LIVRE APLICACAO</v>
          </cell>
          <cell r="L50" t="str">
            <v>3</v>
          </cell>
          <cell r="M50">
            <v>62070</v>
          </cell>
          <cell r="N50">
            <v>62070</v>
          </cell>
          <cell r="O50">
            <v>62069.37</v>
          </cell>
          <cell r="P50">
            <v>62069.37</v>
          </cell>
          <cell r="Q50">
            <v>62069.37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0005</v>
          </cell>
          <cell r="H51" t="str">
            <v>SENTENCAS JUDICIAIS TRANSITADAS EM JULGADO (PRECATORIOS)</v>
          </cell>
          <cell r="I51" t="str">
            <v>1</v>
          </cell>
          <cell r="J51" t="str">
            <v>0144</v>
          </cell>
          <cell r="K51" t="str">
            <v>TITULOS DE RESPONSABILID.DO TESOURO NACIONAL</v>
          </cell>
          <cell r="L51" t="str">
            <v>3</v>
          </cell>
          <cell r="M51">
            <v>1356240157.9400001</v>
          </cell>
          <cell r="N51">
            <v>1356286791</v>
          </cell>
          <cell r="O51">
            <v>1356147676.48</v>
          </cell>
          <cell r="P51">
            <v>1356147676.48</v>
          </cell>
          <cell r="Q51">
            <v>1356147676.48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0005</v>
          </cell>
          <cell r="H52" t="str">
            <v>SENTENCAS JUDICIAIS TRANSITADAS EM JULGADO (PRECATORIOS)</v>
          </cell>
          <cell r="I52" t="str">
            <v>1</v>
          </cell>
          <cell r="J52" t="str">
            <v>0144</v>
          </cell>
          <cell r="K52" t="str">
            <v>TITULOS DE RESPONSABILID.DO TESOURO NACIONAL</v>
          </cell>
          <cell r="L52" t="str">
            <v>1</v>
          </cell>
          <cell r="M52">
            <v>131433630.81</v>
          </cell>
          <cell r="N52">
            <v>131433631</v>
          </cell>
          <cell r="O52">
            <v>131433630.81</v>
          </cell>
          <cell r="P52">
            <v>131433630.81</v>
          </cell>
          <cell r="Q52">
            <v>131433630.81</v>
          </cell>
        </row>
        <row r="53">
          <cell r="A53" t="str">
            <v>71103</v>
          </cell>
          <cell r="B53" t="str">
            <v>ENCARGOS FINANC.DA UNIAO-SENTENCAS JUDICIAIS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00G5</v>
          </cell>
          <cell r="H53" t="str">
            <v>CONTRIBUICAO DA UNIAO, DE SUAS AUTARQUIAS E FUNDACOES PARA O</v>
          </cell>
          <cell r="I53" t="str">
            <v>1</v>
          </cell>
          <cell r="J53" t="str">
            <v>0100</v>
          </cell>
          <cell r="K53" t="str">
            <v>RECURSOS PRIMARIOS DE LIVRE APLICACAO</v>
          </cell>
          <cell r="L53" t="str">
            <v>1</v>
          </cell>
          <cell r="M53">
            <v>7080189.6399999997</v>
          </cell>
          <cell r="N53">
            <v>0</v>
          </cell>
          <cell r="O53">
            <v>7080181.7599999998</v>
          </cell>
          <cell r="P53">
            <v>7080181.7599999998</v>
          </cell>
          <cell r="Q53">
            <v>7080181.7599999998</v>
          </cell>
        </row>
        <row r="54">
          <cell r="A54" t="str">
            <v>71103</v>
          </cell>
          <cell r="B54" t="str">
            <v>ENCARGOS FINANC.DA UNIAO-SENTENCAS JUDICIAIS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0625</v>
          </cell>
          <cell r="H54" t="str">
            <v>SENTENCAS JUDICIAIS TRANSITADAS EM JULGADO DE PEQUENO VALOR</v>
          </cell>
          <cell r="I54" t="str">
            <v>1</v>
          </cell>
          <cell r="J54" t="str">
            <v>0100</v>
          </cell>
          <cell r="K54" t="str">
            <v>RECURSOS PRIMARIOS DE LIVRE APLICACAO</v>
          </cell>
          <cell r="L54" t="str">
            <v>5</v>
          </cell>
          <cell r="M54">
            <v>190994</v>
          </cell>
          <cell r="N54">
            <v>0</v>
          </cell>
          <cell r="O54">
            <v>190993.69</v>
          </cell>
          <cell r="P54">
            <v>190993.69</v>
          </cell>
          <cell r="Q54">
            <v>190993.69</v>
          </cell>
        </row>
        <row r="55">
          <cell r="A55" t="str">
            <v>71103</v>
          </cell>
          <cell r="B55" t="str">
            <v>ENCARGOS FINANC.DA UNIAO-SENTENCAS JUDICIAIS</v>
          </cell>
          <cell r="C55" t="str">
            <v>28</v>
          </cell>
          <cell r="D55" t="str">
            <v>846</v>
          </cell>
          <cell r="E55" t="str">
            <v>0901</v>
          </cell>
          <cell r="F55" t="str">
            <v>OPERACOES ESPECIAIS: CUMPRIMENTO DE SENTENCAS JUDICIAIS</v>
          </cell>
          <cell r="G55" t="str">
            <v>0625</v>
          </cell>
          <cell r="H55" t="str">
            <v>SENTENCAS JUDICIAIS TRANSITADAS EM JULGADO DE PEQUENO VALOR</v>
          </cell>
          <cell r="I55" t="str">
            <v>1</v>
          </cell>
          <cell r="J55" t="str">
            <v>0100</v>
          </cell>
          <cell r="K55" t="str">
            <v>RECURSOS PRIMARIOS DE LIVRE APLICACAO</v>
          </cell>
          <cell r="L55" t="str">
            <v>3</v>
          </cell>
          <cell r="M55">
            <v>208314894.30000001</v>
          </cell>
          <cell r="N55">
            <v>0</v>
          </cell>
          <cell r="O55">
            <v>208120222.08000001</v>
          </cell>
          <cell r="P55">
            <v>208120222.08000001</v>
          </cell>
          <cell r="Q55">
            <v>208120222.08000001</v>
          </cell>
        </row>
        <row r="56">
          <cell r="A56" t="str">
            <v>71103</v>
          </cell>
          <cell r="B56" t="str">
            <v>ENCARGOS FINANC.DA UNIAO-SENTENCAS JUDICIAIS</v>
          </cell>
          <cell r="C56" t="str">
            <v>28</v>
          </cell>
          <cell r="D56" t="str">
            <v>846</v>
          </cell>
          <cell r="E56" t="str">
            <v>0901</v>
          </cell>
          <cell r="F56" t="str">
            <v>OPERACOES ESPECIAIS: CUMPRIMENTO DE SENTENCAS JUDICIAIS</v>
          </cell>
          <cell r="G56" t="str">
            <v>0625</v>
          </cell>
          <cell r="H56" t="str">
            <v>SENTENCAS JUDICIAIS TRANSITADAS EM JULGADO DE PEQUENO VALOR</v>
          </cell>
          <cell r="I56" t="str">
            <v>1</v>
          </cell>
          <cell r="J56" t="str">
            <v>0100</v>
          </cell>
          <cell r="K56" t="str">
            <v>RECURSOS PRIMARIOS DE LIVRE APLICACAO</v>
          </cell>
          <cell r="L56" t="str">
            <v>1</v>
          </cell>
          <cell r="M56">
            <v>33900518</v>
          </cell>
          <cell r="N56">
            <v>0</v>
          </cell>
          <cell r="O56">
            <v>33900045.18</v>
          </cell>
          <cell r="P56">
            <v>33900045.18</v>
          </cell>
          <cell r="Q56">
            <v>33900045.18</v>
          </cell>
        </row>
        <row r="57">
          <cell r="A57" t="str">
            <v>71103</v>
          </cell>
          <cell r="B57" t="str">
            <v>ENCARGOS FINANC.DA UNIAO-SENTENCAS JUDICIAIS</v>
          </cell>
          <cell r="C57" t="str">
            <v>28</v>
          </cell>
          <cell r="D57" t="str">
            <v>846</v>
          </cell>
          <cell r="E57" t="str">
            <v>0901</v>
          </cell>
          <cell r="F57" t="str">
            <v>OPERACOES ESPECIAIS: CUMPRIMENTO DE SENTENCAS JUDICIAIS</v>
          </cell>
          <cell r="G57" t="str">
            <v>0625</v>
          </cell>
          <cell r="H57" t="str">
            <v>SENTENCAS JUDICIAIS TRANSITADAS EM JULGADO DE PEQUENO VALOR</v>
          </cell>
          <cell r="I57" t="str">
            <v>1</v>
          </cell>
          <cell r="J57" t="str">
            <v>0144</v>
          </cell>
          <cell r="K57" t="str">
            <v>TITULOS DE RESPONSABILID.DO TESOURO NACIONAL</v>
          </cell>
          <cell r="L57" t="str">
            <v>3</v>
          </cell>
          <cell r="M57">
            <v>224580099.24000001</v>
          </cell>
          <cell r="N57">
            <v>0</v>
          </cell>
          <cell r="O57">
            <v>224397927.50999999</v>
          </cell>
          <cell r="P57">
            <v>224397927.50999999</v>
          </cell>
          <cell r="Q57">
            <v>224397927.50999999</v>
          </cell>
        </row>
        <row r="58">
          <cell r="A58" t="str">
            <v>71103</v>
          </cell>
          <cell r="B58" t="str">
            <v>ENCARGOS FINANC.DA UNIAO-SENTENCAS JUDICIAIS</v>
          </cell>
          <cell r="C58" t="str">
            <v>28</v>
          </cell>
          <cell r="D58" t="str">
            <v>846</v>
          </cell>
          <cell r="E58" t="str">
            <v>0901</v>
          </cell>
          <cell r="F58" t="str">
            <v>OPERACOES ESPECIAIS: CUMPRIMENTO DE SENTENCAS JUDICIAIS</v>
          </cell>
          <cell r="G58" t="str">
            <v>0625</v>
          </cell>
          <cell r="H58" t="str">
            <v>SENTENCAS JUDICIAIS TRANSITADAS EM JULGADO DE PEQUENO VALOR</v>
          </cell>
          <cell r="I58" t="str">
            <v>1</v>
          </cell>
          <cell r="J58" t="str">
            <v>0144</v>
          </cell>
          <cell r="K58" t="str">
            <v>TITULOS DE RESPONSABILID.DO TESOURO NACIONAL</v>
          </cell>
          <cell r="L58" t="str">
            <v>1</v>
          </cell>
          <cell r="M58">
            <v>11316645.619999999</v>
          </cell>
          <cell r="N58">
            <v>0</v>
          </cell>
          <cell r="O58">
            <v>11316643.869999999</v>
          </cell>
          <cell r="P58">
            <v>11316643.869999999</v>
          </cell>
          <cell r="Q58">
            <v>11316643.869999999</v>
          </cell>
        </row>
      </sheetData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abSelected="1" view="pageBreakPreview" zoomScale="85" zoomScaleNormal="70" zoomScaleSheetLayoutView="85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1" customWidth="1"/>
    <col min="19" max="19" width="31.85546875" customWidth="1"/>
    <col min="20" max="20" width="12.85546875" customWidth="1"/>
    <col min="21" max="21" width="22" customWidth="1"/>
    <col min="22" max="22" width="15.42578125" bestFit="1" customWidth="1"/>
    <col min="23" max="23" width="17.14062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44136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18" t="s">
        <v>17</v>
      </c>
      <c r="E8" s="19" t="s">
        <v>18</v>
      </c>
      <c r="F8" s="20"/>
      <c r="G8" s="18" t="s">
        <v>19</v>
      </c>
      <c r="H8" s="21" t="s">
        <v>20</v>
      </c>
      <c r="I8" s="22"/>
      <c r="J8" s="18" t="s">
        <v>21</v>
      </c>
      <c r="K8" s="23"/>
      <c r="L8" s="24" t="s">
        <v>22</v>
      </c>
      <c r="M8" s="24" t="s">
        <v>23</v>
      </c>
      <c r="N8" s="23"/>
      <c r="O8" s="23"/>
      <c r="P8" s="25" t="s">
        <v>24</v>
      </c>
      <c r="Q8" s="25" t="s">
        <v>25</v>
      </c>
      <c r="R8" s="23"/>
      <c r="S8" s="26" t="s">
        <v>26</v>
      </c>
      <c r="T8" s="27" t="s">
        <v>27</v>
      </c>
      <c r="U8" s="26" t="s">
        <v>28</v>
      </c>
      <c r="V8" s="28" t="s">
        <v>27</v>
      </c>
      <c r="W8" s="29" t="s">
        <v>29</v>
      </c>
      <c r="X8" s="28" t="s">
        <v>27</v>
      </c>
    </row>
    <row r="9" spans="1:24" ht="28.5" customHeight="1" thickBot="1">
      <c r="A9" s="30" t="s">
        <v>30</v>
      </c>
      <c r="B9" s="30" t="s">
        <v>31</v>
      </c>
      <c r="C9" s="31"/>
      <c r="D9" s="31"/>
      <c r="E9" s="32" t="s">
        <v>32</v>
      </c>
      <c r="F9" s="32" t="s">
        <v>33</v>
      </c>
      <c r="G9" s="31"/>
      <c r="H9" s="32" t="s">
        <v>30</v>
      </c>
      <c r="I9" s="32" t="s">
        <v>31</v>
      </c>
      <c r="J9" s="31"/>
      <c r="K9" s="30" t="s">
        <v>34</v>
      </c>
      <c r="L9" s="33" t="s">
        <v>35</v>
      </c>
      <c r="M9" s="33" t="s">
        <v>36</v>
      </c>
      <c r="N9" s="33" t="s">
        <v>37</v>
      </c>
      <c r="O9" s="33" t="s">
        <v>38</v>
      </c>
      <c r="P9" s="33" t="s">
        <v>39</v>
      </c>
      <c r="Q9" s="33" t="s">
        <v>40</v>
      </c>
      <c r="R9" s="30" t="s">
        <v>41</v>
      </c>
      <c r="S9" s="34" t="s">
        <v>42</v>
      </c>
      <c r="T9" s="35" t="s">
        <v>43</v>
      </c>
      <c r="U9" s="34" t="s">
        <v>44</v>
      </c>
      <c r="V9" s="35" t="s">
        <v>45</v>
      </c>
      <c r="W9" s="36" t="s">
        <v>46</v>
      </c>
      <c r="X9" s="35" t="s">
        <v>47</v>
      </c>
    </row>
    <row r="10" spans="1:24" ht="28.5" customHeight="1">
      <c r="A10" s="37" t="str">
        <f>'[1]Access-Nov'!A10</f>
        <v>22201</v>
      </c>
      <c r="B10" s="38" t="str">
        <f>'[1]Access-Nov'!B10</f>
        <v>INST. NACIONAL DE COLONIZ. E REFORMA AGRARIA</v>
      </c>
      <c r="C10" s="39" t="str">
        <f>CONCATENATE('[1]Access-Nov'!C10,".",'[1]Access-Nov'!D10)</f>
        <v>28.846</v>
      </c>
      <c r="D10" s="39" t="str">
        <f>CONCATENATE('[1]Access-Nov'!E10,".",'[1]Access-Nov'!G10)</f>
        <v>0901.0005</v>
      </c>
      <c r="E10" s="38" t="str">
        <f>'[1]Access-Nov'!F10</f>
        <v>OPERACOES ESPECIAIS: CUMPRIMENTO DE SENTENCAS JUDICIAIS</v>
      </c>
      <c r="F10" s="40" t="str">
        <f>'[1]Access-Nov'!H10</f>
        <v>SENTENCAS JUDICIAIS TRANSITADAS EM JULGADO (PRECATORIOS)</v>
      </c>
      <c r="G10" s="39" t="str">
        <f>'[1]Access-Nov'!I10</f>
        <v>1</v>
      </c>
      <c r="H10" s="39" t="str">
        <f>'[1]Access-Nov'!J10</f>
        <v>0100</v>
      </c>
      <c r="I10" s="38" t="str">
        <f>'[1]Access-Nov'!K10</f>
        <v>RECURSOS PRIMARIOS DE LIVRE APLICACAO</v>
      </c>
      <c r="J10" s="39" t="str">
        <f>'[1]Access-Nov'!L10</f>
        <v>5</v>
      </c>
      <c r="K10" s="41"/>
      <c r="L10" s="41"/>
      <c r="M10" s="41"/>
      <c r="N10" s="42">
        <f t="shared" ref="N10:N33" si="0">K10+L10-M10</f>
        <v>0</v>
      </c>
      <c r="O10" s="41"/>
      <c r="P10" s="43">
        <f>IF('[1]Access-Nov'!N10=0,'[1]Access-Nov'!M10,0)</f>
        <v>0</v>
      </c>
      <c r="Q10" s="43">
        <f>IF('[1]Access-Nov'!N10&gt;0,'[1]Access-Nov'!N10,0)</f>
        <v>207338905</v>
      </c>
      <c r="R10" s="43">
        <f t="shared" ref="R10:R33" si="1">N10-O10+P10+Q10</f>
        <v>207338905</v>
      </c>
      <c r="S10" s="43">
        <f>'[1]Access-Nov'!O10</f>
        <v>207338904.13</v>
      </c>
      <c r="T10" s="44">
        <f t="shared" ref="T10:T33" si="2">IF(R10&gt;0,S10/R10,0)</f>
        <v>0.99999999580397125</v>
      </c>
      <c r="U10" s="43">
        <f>'[1]Access-Nov'!P10</f>
        <v>207338904.13</v>
      </c>
      <c r="V10" s="44">
        <f t="shared" ref="V10:V33" si="3">IF(R10&gt;0,U10/R10,0)</f>
        <v>0.99999999580397125</v>
      </c>
      <c r="W10" s="43">
        <f>'[1]Access-Nov'!Q10</f>
        <v>207338904.13</v>
      </c>
      <c r="X10" s="44">
        <f t="shared" ref="X10:X33" si="4">IF(R10&gt;0,W10/R10,0)</f>
        <v>0.99999999580397125</v>
      </c>
    </row>
    <row r="11" spans="1:24" ht="28.5" customHeight="1">
      <c r="A11" s="37" t="str">
        <f>'[1]Access-Nov'!A11</f>
        <v>22201</v>
      </c>
      <c r="B11" s="38" t="str">
        <f>'[1]Access-Nov'!B11</f>
        <v>INST. NACIONAL DE COLONIZ. E REFORMA AGRARIA</v>
      </c>
      <c r="C11" s="39" t="str">
        <f>CONCATENATE('[1]Access-Nov'!C11,".",'[1]Access-Nov'!D11)</f>
        <v>28.846</v>
      </c>
      <c r="D11" s="39" t="str">
        <f>CONCATENATE('[1]Access-Nov'!E11,".",'[1]Access-Nov'!G11)</f>
        <v>0901.0005</v>
      </c>
      <c r="E11" s="38" t="str">
        <f>'[1]Access-Nov'!F11</f>
        <v>OPERACOES ESPECIAIS: CUMPRIMENTO DE SENTENCAS JUDICIAIS</v>
      </c>
      <c r="F11" s="38" t="str">
        <f>'[1]Access-Nov'!H11</f>
        <v>SENTENCAS JUDICIAIS TRANSITADAS EM JULGADO (PRECATORIOS)</v>
      </c>
      <c r="G11" s="39" t="str">
        <f>'[1]Access-Nov'!I11</f>
        <v>1</v>
      </c>
      <c r="H11" s="39" t="str">
        <f>'[1]Access-Nov'!J11</f>
        <v>0144</v>
      </c>
      <c r="I11" s="38" t="str">
        <f>'[1]Access-Nov'!K11</f>
        <v>TITULOS DE RESPONSABILID.DO TESOURO NACIONAL</v>
      </c>
      <c r="J11" s="39" t="str">
        <f>'[1]Access-Nov'!L11</f>
        <v>3</v>
      </c>
      <c r="K11" s="43"/>
      <c r="L11" s="43"/>
      <c r="M11" s="43"/>
      <c r="N11" s="41">
        <f t="shared" si="0"/>
        <v>0</v>
      </c>
      <c r="O11" s="43"/>
      <c r="P11" s="43">
        <f>IF('[1]Access-Nov'!N11=0,'[1]Access-Nov'!M11,0)</f>
        <v>0</v>
      </c>
      <c r="Q11" s="43">
        <f>IF('[1]Access-Nov'!N11&gt;0,'[1]Access-Nov'!N11,0)</f>
        <v>17152155</v>
      </c>
      <c r="R11" s="43">
        <f t="shared" si="1"/>
        <v>17152155</v>
      </c>
      <c r="S11" s="43">
        <f>'[1]Access-Nov'!O11</f>
        <v>17152154.100000001</v>
      </c>
      <c r="T11" s="44">
        <f t="shared" si="2"/>
        <v>0.99999994752845933</v>
      </c>
      <c r="U11" s="43">
        <f>'[1]Access-Nov'!P11</f>
        <v>17152154.100000001</v>
      </c>
      <c r="V11" s="44">
        <f t="shared" si="3"/>
        <v>0.99999994752845933</v>
      </c>
      <c r="W11" s="43">
        <f>'[1]Access-Nov'!Q11</f>
        <v>17152154.100000001</v>
      </c>
      <c r="X11" s="44">
        <f t="shared" si="4"/>
        <v>0.99999994752845933</v>
      </c>
    </row>
    <row r="12" spans="1:24" ht="28.5" customHeight="1">
      <c r="A12" s="37" t="str">
        <f>'[1]Access-Nov'!A12</f>
        <v>22201</v>
      </c>
      <c r="B12" s="38" t="str">
        <f>'[1]Access-Nov'!B12</f>
        <v>INST. NACIONAL DE COLONIZ. E REFORMA AGRARIA</v>
      </c>
      <c r="C12" s="39" t="str">
        <f>CONCATENATE('[1]Access-Nov'!C12,".",'[1]Access-Nov'!D12)</f>
        <v>28.846</v>
      </c>
      <c r="D12" s="39" t="str">
        <f>CONCATENATE('[1]Access-Nov'!E12,".",'[1]Access-Nov'!G12)</f>
        <v>0901.0005</v>
      </c>
      <c r="E12" s="38" t="str">
        <f>'[1]Access-Nov'!F12</f>
        <v>OPERACOES ESPECIAIS: CUMPRIMENTO DE SENTENCAS JUDICIAIS</v>
      </c>
      <c r="F12" s="38" t="str">
        <f>'[1]Access-Nov'!H12</f>
        <v>SENTENCAS JUDICIAIS TRANSITADAS EM JULGADO (PRECATORIOS)</v>
      </c>
      <c r="G12" s="39" t="str">
        <f>'[1]Access-Nov'!I12</f>
        <v>1</v>
      </c>
      <c r="H12" s="39" t="str">
        <f>'[1]Access-Nov'!J12</f>
        <v>0144</v>
      </c>
      <c r="I12" s="38" t="str">
        <f>'[1]Access-Nov'!K12</f>
        <v>TITULOS DE RESPONSABILID.DO TESOURO NACIONAL</v>
      </c>
      <c r="J12" s="39" t="str">
        <f>'[1]Access-Nov'!L12</f>
        <v>1</v>
      </c>
      <c r="K12" s="43"/>
      <c r="L12" s="43"/>
      <c r="M12" s="43"/>
      <c r="N12" s="41">
        <f t="shared" si="0"/>
        <v>0</v>
      </c>
      <c r="O12" s="43"/>
      <c r="P12" s="43">
        <f>IF('[1]Access-Nov'!N12=0,'[1]Access-Nov'!M12,0)</f>
        <v>0</v>
      </c>
      <c r="Q12" s="43">
        <f>IF('[1]Access-Nov'!N12&gt;0,'[1]Access-Nov'!N12,0)</f>
        <v>568292</v>
      </c>
      <c r="R12" s="43">
        <f t="shared" si="1"/>
        <v>568292</v>
      </c>
      <c r="S12" s="43">
        <f>'[1]Access-Nov'!O12</f>
        <v>568291.22</v>
      </c>
      <c r="T12" s="44">
        <f t="shared" si="2"/>
        <v>0.99999862746616175</v>
      </c>
      <c r="U12" s="43">
        <f>'[1]Access-Nov'!P12</f>
        <v>568291.22</v>
      </c>
      <c r="V12" s="44">
        <f t="shared" si="3"/>
        <v>0.99999862746616175</v>
      </c>
      <c r="W12" s="43">
        <f>'[1]Access-Nov'!Q12</f>
        <v>568291.22</v>
      </c>
      <c r="X12" s="44">
        <f t="shared" si="4"/>
        <v>0.99999862746616175</v>
      </c>
    </row>
    <row r="13" spans="1:24" ht="28.5" customHeight="1">
      <c r="A13" s="37" t="str">
        <f>'[1]Access-Nov'!A13</f>
        <v>24204</v>
      </c>
      <c r="B13" s="38" t="str">
        <f>'[1]Access-Nov'!B13</f>
        <v>COMISSAO NACIONAL DE ENERGIA NUCLEAR - CNEN</v>
      </c>
      <c r="C13" s="39" t="str">
        <f>CONCATENATE('[1]Access-Nov'!C13,".",'[1]Access-Nov'!D13)</f>
        <v>28.846</v>
      </c>
      <c r="D13" s="39" t="str">
        <f>CONCATENATE('[1]Access-Nov'!E13,".",'[1]Access-Nov'!G13)</f>
        <v>0901.0005</v>
      </c>
      <c r="E13" s="38" t="str">
        <f>'[1]Access-Nov'!F13</f>
        <v>OPERACOES ESPECIAIS: CUMPRIMENTO DE SENTENCAS JUDICIAIS</v>
      </c>
      <c r="F13" s="38" t="str">
        <f>'[1]Access-Nov'!H13</f>
        <v>SENTENCAS JUDICIAIS TRANSITADAS EM JULGADO (PRECATORIOS)</v>
      </c>
      <c r="G13" s="39" t="str">
        <f>'[1]Access-Nov'!I13</f>
        <v>1</v>
      </c>
      <c r="H13" s="39" t="str">
        <f>'[1]Access-Nov'!J13</f>
        <v>0144</v>
      </c>
      <c r="I13" s="38" t="str">
        <f>'[1]Access-Nov'!K13</f>
        <v>TITULOS DE RESPONSABILID.DO TESOURO NACIONAL</v>
      </c>
      <c r="J13" s="39" t="str">
        <f>'[1]Access-Nov'!L13</f>
        <v>1</v>
      </c>
      <c r="K13" s="43"/>
      <c r="L13" s="43"/>
      <c r="M13" s="43"/>
      <c r="N13" s="41">
        <f t="shared" si="0"/>
        <v>0</v>
      </c>
      <c r="O13" s="43"/>
      <c r="P13" s="43">
        <f>IF('[1]Access-Nov'!N13=0,'[1]Access-Nov'!M13,0)</f>
        <v>0</v>
      </c>
      <c r="Q13" s="43">
        <f>IF('[1]Access-Nov'!N13&gt;0,'[1]Access-Nov'!N13,0)</f>
        <v>2608439</v>
      </c>
      <c r="R13" s="43">
        <f t="shared" si="1"/>
        <v>2608439</v>
      </c>
      <c r="S13" s="43">
        <f>'[1]Access-Nov'!O13</f>
        <v>2608438.39</v>
      </c>
      <c r="T13" s="44">
        <f t="shared" si="2"/>
        <v>0.99999976614365915</v>
      </c>
      <c r="U13" s="43">
        <f>'[1]Access-Nov'!P13</f>
        <v>2608438.39</v>
      </c>
      <c r="V13" s="44">
        <f t="shared" si="3"/>
        <v>0.99999976614365915</v>
      </c>
      <c r="W13" s="43">
        <f>'[1]Access-Nov'!Q13</f>
        <v>2608438.39</v>
      </c>
      <c r="X13" s="44">
        <f t="shared" si="4"/>
        <v>0.99999976614365915</v>
      </c>
    </row>
    <row r="14" spans="1:24" ht="28.5" customHeight="1">
      <c r="A14" s="37" t="str">
        <f>'[1]Access-Nov'!A14</f>
        <v>25201</v>
      </c>
      <c r="B14" s="38" t="str">
        <f>'[1]Access-Nov'!B14</f>
        <v>BANCO CENTRAL DO BRASIL</v>
      </c>
      <c r="C14" s="39" t="str">
        <f>CONCATENATE('[1]Access-Nov'!C14,".",'[1]Access-Nov'!D14)</f>
        <v>28.846</v>
      </c>
      <c r="D14" s="39" t="str">
        <f>CONCATENATE('[1]Access-Nov'!E14,".",'[1]Access-Nov'!G14)</f>
        <v>0901.0005</v>
      </c>
      <c r="E14" s="38" t="str">
        <f>'[1]Access-Nov'!F14</f>
        <v>OPERACOES ESPECIAIS: CUMPRIMENTO DE SENTENCAS JUDICIAIS</v>
      </c>
      <c r="F14" s="38" t="str">
        <f>'[1]Access-Nov'!H14</f>
        <v>SENTENCAS JUDICIAIS TRANSITADAS EM JULGADO (PRECATORIOS)</v>
      </c>
      <c r="G14" s="39" t="str">
        <f>'[1]Access-Nov'!I14</f>
        <v>1</v>
      </c>
      <c r="H14" s="39" t="str">
        <f>'[1]Access-Nov'!J14</f>
        <v>0144</v>
      </c>
      <c r="I14" s="38" t="str">
        <f>'[1]Access-Nov'!K14</f>
        <v>TITULOS DE RESPONSABILID.DO TESOURO NACIONAL</v>
      </c>
      <c r="J14" s="39" t="str">
        <f>'[1]Access-Nov'!L14</f>
        <v>3</v>
      </c>
      <c r="K14" s="41"/>
      <c r="L14" s="41"/>
      <c r="M14" s="41"/>
      <c r="N14" s="41">
        <f t="shared" si="0"/>
        <v>0</v>
      </c>
      <c r="O14" s="41"/>
      <c r="P14" s="43">
        <f>IF('[1]Access-Nov'!N14=0,'[1]Access-Nov'!M14,0)</f>
        <v>0</v>
      </c>
      <c r="Q14" s="43">
        <f>IF('[1]Access-Nov'!N14&gt;0,'[1]Access-Nov'!N14,0)</f>
        <v>14277791</v>
      </c>
      <c r="R14" s="43">
        <f t="shared" si="1"/>
        <v>14277791</v>
      </c>
      <c r="S14" s="43">
        <f>'[1]Access-Nov'!O14</f>
        <v>14277790.32</v>
      </c>
      <c r="T14" s="44">
        <f t="shared" si="2"/>
        <v>0.99999995237358497</v>
      </c>
      <c r="U14" s="43">
        <f>'[1]Access-Nov'!P14</f>
        <v>14277790.32</v>
      </c>
      <c r="V14" s="44">
        <f t="shared" si="3"/>
        <v>0.99999995237358497</v>
      </c>
      <c r="W14" s="43">
        <f>'[1]Access-Nov'!Q14</f>
        <v>14277790.32</v>
      </c>
      <c r="X14" s="44">
        <f t="shared" si="4"/>
        <v>0.99999995237358497</v>
      </c>
    </row>
    <row r="15" spans="1:24" ht="28.5" customHeight="1">
      <c r="A15" s="37" t="str">
        <f>'[1]Access-Nov'!A15</f>
        <v>25299</v>
      </c>
      <c r="B15" s="38" t="str">
        <f>'[1]Access-Nov'!B15</f>
        <v>FUND JORGE DUPRAT FIGUEIREDO - SEG/MED TRAB.</v>
      </c>
      <c r="C15" s="39" t="str">
        <f>CONCATENATE('[1]Access-Nov'!C15,".",'[1]Access-Nov'!D15)</f>
        <v>28.846</v>
      </c>
      <c r="D15" s="39" t="str">
        <f>CONCATENATE('[1]Access-Nov'!E15,".",'[1]Access-Nov'!G15)</f>
        <v>0901.0005</v>
      </c>
      <c r="E15" s="38" t="str">
        <f>'[1]Access-Nov'!F15</f>
        <v>OPERACOES ESPECIAIS: CUMPRIMENTO DE SENTENCAS JUDICIAIS</v>
      </c>
      <c r="F15" s="38" t="str">
        <f>'[1]Access-Nov'!H15</f>
        <v>SENTENCAS JUDICIAIS TRANSITADAS EM JULGADO (PRECATORIOS)</v>
      </c>
      <c r="G15" s="39" t="str">
        <f>'[1]Access-Nov'!I15</f>
        <v>1</v>
      </c>
      <c r="H15" s="39" t="str">
        <f>'[1]Access-Nov'!J15</f>
        <v>0100</v>
      </c>
      <c r="I15" s="38" t="str">
        <f>'[1]Access-Nov'!K15</f>
        <v>RECURSOS PRIMARIOS DE LIVRE APLICACAO</v>
      </c>
      <c r="J15" s="39" t="str">
        <f>'[1]Access-Nov'!L15</f>
        <v>1</v>
      </c>
      <c r="K15" s="43"/>
      <c r="L15" s="43"/>
      <c r="M15" s="43"/>
      <c r="N15" s="41">
        <f t="shared" si="0"/>
        <v>0</v>
      </c>
      <c r="O15" s="43"/>
      <c r="P15" s="43">
        <f>IF('[1]Access-Nov'!N15=0,'[1]Access-Nov'!M15,0)</f>
        <v>0</v>
      </c>
      <c r="Q15" s="43">
        <f>IF('[1]Access-Nov'!N15&gt;0,'[1]Access-Nov'!N15,0)</f>
        <v>0</v>
      </c>
      <c r="R15" s="43">
        <f t="shared" si="1"/>
        <v>0</v>
      </c>
      <c r="S15" s="43">
        <f>'[1]Access-Nov'!O15</f>
        <v>0</v>
      </c>
      <c r="T15" s="44">
        <f t="shared" si="2"/>
        <v>0</v>
      </c>
      <c r="U15" s="43">
        <f>'[1]Access-Nov'!P15</f>
        <v>0</v>
      </c>
      <c r="V15" s="44">
        <f t="shared" si="3"/>
        <v>0</v>
      </c>
      <c r="W15" s="43">
        <f>'[1]Access-Nov'!Q15</f>
        <v>0</v>
      </c>
      <c r="X15" s="44">
        <f t="shared" si="4"/>
        <v>0</v>
      </c>
    </row>
    <row r="16" spans="1:24" ht="28.5" customHeight="1">
      <c r="A16" s="37" t="str">
        <f>'[1]Access-Nov'!A16</f>
        <v>25299</v>
      </c>
      <c r="B16" s="38" t="str">
        <f>'[1]Access-Nov'!B16</f>
        <v>FUND JORGE DUPRAT FIGUEIREDO - SEG/MED TRAB.</v>
      </c>
      <c r="C16" s="39" t="str">
        <f>CONCATENATE('[1]Access-Nov'!C16,".",'[1]Access-Nov'!D16)</f>
        <v>28.846</v>
      </c>
      <c r="D16" s="39" t="str">
        <f>CONCATENATE('[1]Access-Nov'!E16,".",'[1]Access-Nov'!G16)</f>
        <v>0901.0005</v>
      </c>
      <c r="E16" s="38" t="str">
        <f>'[1]Access-Nov'!F16</f>
        <v>OPERACOES ESPECIAIS: CUMPRIMENTO DE SENTENCAS JUDICIAIS</v>
      </c>
      <c r="F16" s="38" t="str">
        <f>'[1]Access-Nov'!H16</f>
        <v>SENTENCAS JUDICIAIS TRANSITADAS EM JULGADO (PRECATORIOS)</v>
      </c>
      <c r="G16" s="39" t="str">
        <f>'[1]Access-Nov'!I16</f>
        <v>1</v>
      </c>
      <c r="H16" s="39" t="str">
        <f>'[1]Access-Nov'!J16</f>
        <v>0144</v>
      </c>
      <c r="I16" s="38" t="str">
        <f>'[1]Access-Nov'!K16</f>
        <v>TITULOS DE RESPONSABILID.DO TESOURO NACIONAL</v>
      </c>
      <c r="J16" s="39" t="str">
        <f>'[1]Access-Nov'!L16</f>
        <v>1</v>
      </c>
      <c r="K16" s="43"/>
      <c r="L16" s="43"/>
      <c r="M16" s="43"/>
      <c r="N16" s="41">
        <f t="shared" si="0"/>
        <v>0</v>
      </c>
      <c r="O16" s="43"/>
      <c r="P16" s="43">
        <f>IF('[1]Access-Nov'!N16=0,'[1]Access-Nov'!M16,0)</f>
        <v>0</v>
      </c>
      <c r="Q16" s="43">
        <f>IF('[1]Access-Nov'!N16&gt;0,'[1]Access-Nov'!N16,0)</f>
        <v>2773925</v>
      </c>
      <c r="R16" s="43">
        <f t="shared" si="1"/>
        <v>2773925</v>
      </c>
      <c r="S16" s="43">
        <f>'[1]Access-Nov'!O16</f>
        <v>2773924.94</v>
      </c>
      <c r="T16" s="44">
        <f t="shared" si="2"/>
        <v>0.99999997836999921</v>
      </c>
      <c r="U16" s="43">
        <f>'[1]Access-Nov'!P16</f>
        <v>2773924.94</v>
      </c>
      <c r="V16" s="44">
        <f t="shared" si="3"/>
        <v>0.99999997836999921</v>
      </c>
      <c r="W16" s="43">
        <f>'[1]Access-Nov'!Q16</f>
        <v>2773924.94</v>
      </c>
      <c r="X16" s="44">
        <f t="shared" si="4"/>
        <v>0.99999997836999921</v>
      </c>
    </row>
    <row r="17" spans="1:24" ht="28.5" customHeight="1">
      <c r="A17" s="37" t="str">
        <f>'[1]Access-Nov'!A17</f>
        <v>25301</v>
      </c>
      <c r="B17" s="38" t="str">
        <f>'[1]Access-Nov'!B17</f>
        <v>FUND. INST.BRASIL. DE GEOGRAFIA E ESTATISTICA</v>
      </c>
      <c r="C17" s="39" t="str">
        <f>CONCATENATE('[1]Access-Nov'!C17,".",'[1]Access-Nov'!D17)</f>
        <v>28.846</v>
      </c>
      <c r="D17" s="39" t="str">
        <f>CONCATENATE('[1]Access-Nov'!E17,".",'[1]Access-Nov'!G17)</f>
        <v>0901.0005</v>
      </c>
      <c r="E17" s="38" t="str">
        <f>'[1]Access-Nov'!F17</f>
        <v>OPERACOES ESPECIAIS: CUMPRIMENTO DE SENTENCAS JUDICIAIS</v>
      </c>
      <c r="F17" s="38" t="str">
        <f>'[1]Access-Nov'!H17</f>
        <v>SENTENCAS JUDICIAIS TRANSITADAS EM JULGADO (PRECATORIOS)</v>
      </c>
      <c r="G17" s="39" t="str">
        <f>'[1]Access-Nov'!I17</f>
        <v>1</v>
      </c>
      <c r="H17" s="39" t="str">
        <f>'[1]Access-Nov'!J17</f>
        <v>0144</v>
      </c>
      <c r="I17" s="38" t="str">
        <f>'[1]Access-Nov'!K17</f>
        <v>TITULOS DE RESPONSABILID.DO TESOURO NACIONAL</v>
      </c>
      <c r="J17" s="39" t="str">
        <f>'[1]Access-Nov'!L17</f>
        <v>1</v>
      </c>
      <c r="K17" s="41"/>
      <c r="L17" s="41"/>
      <c r="M17" s="41"/>
      <c r="N17" s="41">
        <f t="shared" si="0"/>
        <v>0</v>
      </c>
      <c r="O17" s="41"/>
      <c r="P17" s="43">
        <f>IF('[1]Access-Nov'!N17=0,'[1]Access-Nov'!M17,0)</f>
        <v>0</v>
      </c>
      <c r="Q17" s="43">
        <f>IF('[1]Access-Nov'!N17&gt;0,'[1]Access-Nov'!N17,0)</f>
        <v>700445</v>
      </c>
      <c r="R17" s="43">
        <f t="shared" si="1"/>
        <v>700445</v>
      </c>
      <c r="S17" s="43">
        <f>'[1]Access-Nov'!O17</f>
        <v>700444.88</v>
      </c>
      <c r="T17" s="44">
        <f t="shared" si="2"/>
        <v>0.99999982868033899</v>
      </c>
      <c r="U17" s="43">
        <f>'[1]Access-Nov'!P17</f>
        <v>700444.88</v>
      </c>
      <c r="V17" s="44">
        <f t="shared" si="3"/>
        <v>0.99999982868033899</v>
      </c>
      <c r="W17" s="43">
        <f>'[1]Access-Nov'!Q17</f>
        <v>700444.88</v>
      </c>
      <c r="X17" s="44">
        <f t="shared" si="4"/>
        <v>0.99999982868033899</v>
      </c>
    </row>
    <row r="18" spans="1:24" ht="28.5" customHeight="1">
      <c r="A18" s="37" t="str">
        <f>'[1]Access-Nov'!A18</f>
        <v>25303</v>
      </c>
      <c r="B18" s="38" t="str">
        <f>'[1]Access-Nov'!B18</f>
        <v>INSTITUTO NACIONAL DO SEGURO SOCIAL</v>
      </c>
      <c r="C18" s="39" t="str">
        <f>CONCATENATE('[1]Access-Nov'!C18,".",'[1]Access-Nov'!D18)</f>
        <v>28.846</v>
      </c>
      <c r="D18" s="39" t="str">
        <f>CONCATENATE('[1]Access-Nov'!E18,".",'[1]Access-Nov'!G18)</f>
        <v>0901.0005</v>
      </c>
      <c r="E18" s="38" t="str">
        <f>'[1]Access-Nov'!F18</f>
        <v>OPERACOES ESPECIAIS: CUMPRIMENTO DE SENTENCAS JUDICIAIS</v>
      </c>
      <c r="F18" s="38" t="str">
        <f>'[1]Access-Nov'!H18</f>
        <v>SENTENCAS JUDICIAIS TRANSITADAS EM JULGADO (PRECATORIOS)</v>
      </c>
      <c r="G18" s="39" t="str">
        <f>'[1]Access-Nov'!I18</f>
        <v>2</v>
      </c>
      <c r="H18" s="39" t="str">
        <f>'[1]Access-Nov'!J18</f>
        <v>0144</v>
      </c>
      <c r="I18" s="38" t="str">
        <f>'[1]Access-Nov'!K18</f>
        <v>TITULOS DE RESPONSABILID.DO TESOURO NACIONAL</v>
      </c>
      <c r="J18" s="39" t="str">
        <f>'[1]Access-Nov'!L18</f>
        <v>3</v>
      </c>
      <c r="K18" s="41"/>
      <c r="L18" s="41"/>
      <c r="M18" s="41"/>
      <c r="N18" s="41">
        <f t="shared" si="0"/>
        <v>0</v>
      </c>
      <c r="O18" s="41"/>
      <c r="P18" s="43">
        <f>IF('[1]Access-Nov'!N18=0,'[1]Access-Nov'!M18,0)</f>
        <v>0</v>
      </c>
      <c r="Q18" s="43">
        <f>IF('[1]Access-Nov'!N18&gt;0,'[1]Access-Nov'!N18,0)</f>
        <v>41369985</v>
      </c>
      <c r="R18" s="43">
        <f t="shared" si="1"/>
        <v>41369985</v>
      </c>
      <c r="S18" s="43">
        <f>'[1]Access-Nov'!O18</f>
        <v>41340270.5</v>
      </c>
      <c r="T18" s="44">
        <f t="shared" si="2"/>
        <v>0.9992817377139489</v>
      </c>
      <c r="U18" s="43">
        <f>'[1]Access-Nov'!P18</f>
        <v>41340270.5</v>
      </c>
      <c r="V18" s="44">
        <f t="shared" si="3"/>
        <v>0.9992817377139489</v>
      </c>
      <c r="W18" s="43">
        <f>'[1]Access-Nov'!Q18</f>
        <v>41340270.5</v>
      </c>
      <c r="X18" s="44">
        <f t="shared" si="4"/>
        <v>0.9992817377139489</v>
      </c>
    </row>
    <row r="19" spans="1:24" ht="28.5" customHeight="1">
      <c r="A19" s="37" t="str">
        <f>'[1]Access-Nov'!A19</f>
        <v>25303</v>
      </c>
      <c r="B19" s="38" t="str">
        <f>'[1]Access-Nov'!B19</f>
        <v>INSTITUTO NACIONAL DO SEGURO SOCIAL</v>
      </c>
      <c r="C19" s="39" t="str">
        <f>CONCATENATE('[1]Access-Nov'!C19,".",'[1]Access-Nov'!D19)</f>
        <v>28.846</v>
      </c>
      <c r="D19" s="39" t="str">
        <f>CONCATENATE('[1]Access-Nov'!E19,".",'[1]Access-Nov'!G19)</f>
        <v>0901.0005</v>
      </c>
      <c r="E19" s="38" t="str">
        <f>'[1]Access-Nov'!F19</f>
        <v>OPERACOES ESPECIAIS: CUMPRIMENTO DE SENTENCAS JUDICIAIS</v>
      </c>
      <c r="F19" s="38" t="str">
        <f>'[1]Access-Nov'!H19</f>
        <v>SENTENCAS JUDICIAIS TRANSITADAS EM JULGADO (PRECATORIOS)</v>
      </c>
      <c r="G19" s="39" t="str">
        <f>'[1]Access-Nov'!I19</f>
        <v>2</v>
      </c>
      <c r="H19" s="39" t="str">
        <f>'[1]Access-Nov'!J19</f>
        <v>0144</v>
      </c>
      <c r="I19" s="38" t="str">
        <f>'[1]Access-Nov'!K19</f>
        <v>TITULOS DE RESPONSABILID.DO TESOURO NACIONAL</v>
      </c>
      <c r="J19" s="39" t="str">
        <f>'[1]Access-Nov'!L19</f>
        <v>1</v>
      </c>
      <c r="K19" s="41"/>
      <c r="L19" s="41"/>
      <c r="M19" s="41"/>
      <c r="N19" s="41">
        <f t="shared" si="0"/>
        <v>0</v>
      </c>
      <c r="O19" s="41"/>
      <c r="P19" s="43">
        <f>IF('[1]Access-Nov'!N19=0,'[1]Access-Nov'!M19,0)</f>
        <v>0</v>
      </c>
      <c r="Q19" s="43">
        <f>IF('[1]Access-Nov'!N19&gt;0,'[1]Access-Nov'!N19,0)</f>
        <v>60436797</v>
      </c>
      <c r="R19" s="43">
        <f t="shared" si="1"/>
        <v>60436797</v>
      </c>
      <c r="S19" s="43">
        <f>'[1]Access-Nov'!O19</f>
        <v>60436796.810000002</v>
      </c>
      <c r="T19" s="44">
        <f t="shared" si="2"/>
        <v>0.99999999685621999</v>
      </c>
      <c r="U19" s="43">
        <f>'[1]Access-Nov'!P19</f>
        <v>60436796.810000002</v>
      </c>
      <c r="V19" s="44">
        <f t="shared" si="3"/>
        <v>0.99999999685621999</v>
      </c>
      <c r="W19" s="43">
        <f>'[1]Access-Nov'!Q19</f>
        <v>60436796.810000002</v>
      </c>
      <c r="X19" s="44">
        <f t="shared" si="4"/>
        <v>0.99999999685621999</v>
      </c>
    </row>
    <row r="20" spans="1:24" ht="28.5" customHeight="1">
      <c r="A20" s="37" t="str">
        <f>'[1]Access-Nov'!A20</f>
        <v>25917</v>
      </c>
      <c r="B20" s="38" t="str">
        <f>'[1]Access-Nov'!B20</f>
        <v>FUNDO DO REGIME GERAL DE PREVIDENCIA SOCIAL</v>
      </c>
      <c r="C20" s="39" t="str">
        <f>CONCATENATE('[1]Access-Nov'!C20,".",'[1]Access-Nov'!D20)</f>
        <v>28.846</v>
      </c>
      <c r="D20" s="39" t="str">
        <f>CONCATENATE('[1]Access-Nov'!E20,".",'[1]Access-Nov'!G20)</f>
        <v>0901.0005</v>
      </c>
      <c r="E20" s="38" t="str">
        <f>'[1]Access-Nov'!F20</f>
        <v>OPERACOES ESPECIAIS: CUMPRIMENTO DE SENTENCAS JUDICIAIS</v>
      </c>
      <c r="F20" s="38" t="str">
        <f>'[1]Access-Nov'!H20</f>
        <v>SENTENCAS JUDICIAIS TRANSITADAS EM JULGADO (PRECATORIOS)</v>
      </c>
      <c r="G20" s="39" t="str">
        <f>'[1]Access-Nov'!I20</f>
        <v>2</v>
      </c>
      <c r="H20" s="39" t="str">
        <f>'[1]Access-Nov'!J20</f>
        <v>0144</v>
      </c>
      <c r="I20" s="38" t="str">
        <f>'[1]Access-Nov'!K20</f>
        <v>TITULOS DE RESPONSABILID.DO TESOURO NACIONAL</v>
      </c>
      <c r="J20" s="39" t="str">
        <f>'[1]Access-Nov'!L20</f>
        <v>3</v>
      </c>
      <c r="K20" s="41"/>
      <c r="L20" s="41"/>
      <c r="M20" s="41"/>
      <c r="N20" s="41">
        <f t="shared" si="0"/>
        <v>0</v>
      </c>
      <c r="O20" s="41"/>
      <c r="P20" s="43">
        <f>IF('[1]Access-Nov'!N20=0,'[1]Access-Nov'!M20,0)</f>
        <v>0</v>
      </c>
      <c r="Q20" s="43">
        <f>IF('[1]Access-Nov'!N20&gt;0,'[1]Access-Nov'!N20,0)</f>
        <v>2652958775</v>
      </c>
      <c r="R20" s="43">
        <f t="shared" si="1"/>
        <v>2652958775</v>
      </c>
      <c r="S20" s="43">
        <f>'[1]Access-Nov'!O20</f>
        <v>2650478716.7199998</v>
      </c>
      <c r="T20" s="44">
        <f t="shared" si="2"/>
        <v>0.99906517270325834</v>
      </c>
      <c r="U20" s="43">
        <f>'[1]Access-Nov'!P20</f>
        <v>2650478716.7199998</v>
      </c>
      <c r="V20" s="44">
        <f t="shared" si="3"/>
        <v>0.99906517270325834</v>
      </c>
      <c r="W20" s="43">
        <f>'[1]Access-Nov'!Q20</f>
        <v>2650478716.7199998</v>
      </c>
      <c r="X20" s="44">
        <f t="shared" si="4"/>
        <v>0.99906517270325834</v>
      </c>
    </row>
    <row r="21" spans="1:24" ht="28.5" customHeight="1">
      <c r="A21" s="37" t="str">
        <f>'[1]Access-Nov'!A21</f>
        <v>25917</v>
      </c>
      <c r="B21" s="38" t="str">
        <f>'[1]Access-Nov'!B21</f>
        <v>FUNDO DO REGIME GERAL DE PREVIDENCIA SOCIAL</v>
      </c>
      <c r="C21" s="39" t="str">
        <f>CONCATENATE('[1]Access-Nov'!C21,".",'[1]Access-Nov'!D21)</f>
        <v>28.846</v>
      </c>
      <c r="D21" s="39" t="str">
        <f>CONCATENATE('[1]Access-Nov'!E21,".",'[1]Access-Nov'!G21)</f>
        <v>0901.0625</v>
      </c>
      <c r="E21" s="38" t="str">
        <f>'[1]Access-Nov'!F21</f>
        <v>OPERACOES ESPECIAIS: CUMPRIMENTO DE SENTENCAS JUDICIAIS</v>
      </c>
      <c r="F21" s="38" t="str">
        <f>'[1]Access-Nov'!H21</f>
        <v>SENTENCAS JUDICIAIS TRANSITADAS EM JULGADO DE PEQUENO VALOR</v>
      </c>
      <c r="G21" s="39" t="str">
        <f>'[1]Access-Nov'!I21</f>
        <v>2</v>
      </c>
      <c r="H21" s="39" t="str">
        <f>'[1]Access-Nov'!J21</f>
        <v>0144</v>
      </c>
      <c r="I21" s="38" t="str">
        <f>'[1]Access-Nov'!K21</f>
        <v>TITULOS DE RESPONSABILID.DO TESOURO NACIONAL</v>
      </c>
      <c r="J21" s="39" t="str">
        <f>'[1]Access-Nov'!L21</f>
        <v>3</v>
      </c>
      <c r="K21" s="41"/>
      <c r="L21" s="41"/>
      <c r="M21" s="41"/>
      <c r="N21" s="41">
        <f t="shared" si="0"/>
        <v>0</v>
      </c>
      <c r="O21" s="41"/>
      <c r="P21" s="43">
        <f>IF('[1]Access-Nov'!N21=0,'[1]Access-Nov'!M21,0)</f>
        <v>704798068.39999998</v>
      </c>
      <c r="Q21" s="43">
        <f>IF('[1]Access-Nov'!N21&gt;0,'[1]Access-Nov'!N21,0)</f>
        <v>0</v>
      </c>
      <c r="R21" s="43">
        <f t="shared" si="1"/>
        <v>704798068.39999998</v>
      </c>
      <c r="S21" s="43">
        <f>'[1]Access-Nov'!O21</f>
        <v>704167932.75999999</v>
      </c>
      <c r="T21" s="44">
        <f t="shared" si="2"/>
        <v>0.99910593449634377</v>
      </c>
      <c r="U21" s="43">
        <f>'[1]Access-Nov'!P21</f>
        <v>704167932.75999999</v>
      </c>
      <c r="V21" s="44">
        <f t="shared" si="3"/>
        <v>0.99910593449634377</v>
      </c>
      <c r="W21" s="43">
        <f>'[1]Access-Nov'!Q21</f>
        <v>704167932.75999999</v>
      </c>
      <c r="X21" s="44">
        <f t="shared" si="4"/>
        <v>0.99910593449634377</v>
      </c>
    </row>
    <row r="22" spans="1:24" ht="28.5" customHeight="1">
      <c r="A22" s="37" t="str">
        <f>'[1]Access-Nov'!A22</f>
        <v>25917</v>
      </c>
      <c r="B22" s="38" t="str">
        <f>'[1]Access-Nov'!B22</f>
        <v>FUNDO DO REGIME GERAL DE PREVIDENCIA SOCIAL</v>
      </c>
      <c r="C22" s="39" t="str">
        <f>CONCATENATE('[1]Access-Nov'!C22,".",'[1]Access-Nov'!D22)</f>
        <v>28.846</v>
      </c>
      <c r="D22" s="39" t="str">
        <f>CONCATENATE('[1]Access-Nov'!E22,".",'[1]Access-Nov'!G22)</f>
        <v>0901.0625</v>
      </c>
      <c r="E22" s="38" t="str">
        <f>'[1]Access-Nov'!F22</f>
        <v>OPERACOES ESPECIAIS: CUMPRIMENTO DE SENTENCAS JUDICIAIS</v>
      </c>
      <c r="F22" s="38" t="str">
        <f>'[1]Access-Nov'!H22</f>
        <v>SENTENCAS JUDICIAIS TRANSITADAS EM JULGADO DE PEQUENO VALOR</v>
      </c>
      <c r="G22" s="39" t="str">
        <f>'[1]Access-Nov'!I22</f>
        <v>2</v>
      </c>
      <c r="H22" s="39" t="str">
        <f>'[1]Access-Nov'!J22</f>
        <v>0153</v>
      </c>
      <c r="I22" s="38" t="str">
        <f>'[1]Access-Nov'!K22</f>
        <v>REC.DEST.AS ATIVIDADES-FINS SEGURIDADE SOCIAL</v>
      </c>
      <c r="J22" s="39" t="str">
        <f>'[1]Access-Nov'!L22</f>
        <v>3</v>
      </c>
      <c r="K22" s="43"/>
      <c r="L22" s="43"/>
      <c r="M22" s="43"/>
      <c r="N22" s="41">
        <f t="shared" si="0"/>
        <v>0</v>
      </c>
      <c r="O22" s="43"/>
      <c r="P22" s="43">
        <f>IF('[1]Access-Nov'!N22=0,'[1]Access-Nov'!M22,0)</f>
        <v>1041712794</v>
      </c>
      <c r="Q22" s="43">
        <f>IF('[1]Access-Nov'!N22&gt;0,'[1]Access-Nov'!N22,0)</f>
        <v>0</v>
      </c>
      <c r="R22" s="43">
        <f t="shared" si="1"/>
        <v>1041712794</v>
      </c>
      <c r="S22" s="43">
        <f>'[1]Access-Nov'!O22</f>
        <v>1041246536.14</v>
      </c>
      <c r="T22" s="44">
        <f t="shared" si="2"/>
        <v>0.99955241227458702</v>
      </c>
      <c r="U22" s="43">
        <f>'[1]Access-Nov'!P22</f>
        <v>1041246536.14</v>
      </c>
      <c r="V22" s="44">
        <f t="shared" si="3"/>
        <v>0.99955241227458702</v>
      </c>
      <c r="W22" s="43">
        <f>'[1]Access-Nov'!Q22</f>
        <v>1041246536.14</v>
      </c>
      <c r="X22" s="44">
        <f t="shared" si="4"/>
        <v>0.99955241227458702</v>
      </c>
    </row>
    <row r="23" spans="1:24" ht="28.5" customHeight="1">
      <c r="A23" s="37" t="str">
        <f>'[1]Access-Nov'!A23</f>
        <v>26262</v>
      </c>
      <c r="B23" s="38" t="str">
        <f>'[1]Access-Nov'!B23</f>
        <v>UNIVERSIDADE FEDERAL DE SAO PAULO</v>
      </c>
      <c r="C23" s="39" t="str">
        <f>CONCATENATE('[1]Access-Nov'!C23,".",'[1]Access-Nov'!D23)</f>
        <v>28.846</v>
      </c>
      <c r="D23" s="39" t="str">
        <f>CONCATENATE('[1]Access-Nov'!E23,".",'[1]Access-Nov'!G23)</f>
        <v>0901.0005</v>
      </c>
      <c r="E23" s="38" t="str">
        <f>'[1]Access-Nov'!F23</f>
        <v>OPERACOES ESPECIAIS: CUMPRIMENTO DE SENTENCAS JUDICIAIS</v>
      </c>
      <c r="F23" s="38" t="str">
        <f>'[1]Access-Nov'!H23</f>
        <v>SENTENCAS JUDICIAIS TRANSITADAS EM JULGADO (PRECATORIOS)</v>
      </c>
      <c r="G23" s="39" t="str">
        <f>'[1]Access-Nov'!I23</f>
        <v>1</v>
      </c>
      <c r="H23" s="39" t="str">
        <f>'[1]Access-Nov'!J23</f>
        <v>8100</v>
      </c>
      <c r="I23" s="38" t="str">
        <f>'[1]Access-Nov'!K23</f>
        <v>RECURSOS PRIMARIOS DE LIVRE APLICACAO</v>
      </c>
      <c r="J23" s="39" t="str">
        <f>'[1]Access-Nov'!L23</f>
        <v>1</v>
      </c>
      <c r="K23" s="43"/>
      <c r="L23" s="43"/>
      <c r="M23" s="43"/>
      <c r="N23" s="41">
        <f t="shared" si="0"/>
        <v>0</v>
      </c>
      <c r="O23" s="43"/>
      <c r="P23" s="43">
        <f>IF('[1]Access-Nov'!N23=0,'[1]Access-Nov'!M23,0)</f>
        <v>0</v>
      </c>
      <c r="Q23" s="43">
        <f>IF('[1]Access-Nov'!N23&gt;0,'[1]Access-Nov'!N23,0)</f>
        <v>0</v>
      </c>
      <c r="R23" s="43">
        <f t="shared" si="1"/>
        <v>0</v>
      </c>
      <c r="S23" s="43">
        <f>'[1]Access-Nov'!O23</f>
        <v>0</v>
      </c>
      <c r="T23" s="44">
        <f t="shared" si="2"/>
        <v>0</v>
      </c>
      <c r="U23" s="43">
        <f>'[1]Access-Nov'!P23</f>
        <v>0</v>
      </c>
      <c r="V23" s="44">
        <f t="shared" si="3"/>
        <v>0</v>
      </c>
      <c r="W23" s="43">
        <f>'[1]Access-Nov'!Q23</f>
        <v>0</v>
      </c>
      <c r="X23" s="44">
        <f t="shared" si="4"/>
        <v>0</v>
      </c>
    </row>
    <row r="24" spans="1:24" ht="28.5" customHeight="1">
      <c r="A24" s="37" t="str">
        <f>'[1]Access-Nov'!A24</f>
        <v>26262</v>
      </c>
      <c r="B24" s="38" t="str">
        <f>'[1]Access-Nov'!B24</f>
        <v>UNIVERSIDADE FEDERAL DE SAO PAULO</v>
      </c>
      <c r="C24" s="39" t="str">
        <f>CONCATENATE('[1]Access-Nov'!C24,".",'[1]Access-Nov'!D24)</f>
        <v>28.846</v>
      </c>
      <c r="D24" s="39" t="str">
        <f>CONCATENATE('[1]Access-Nov'!E24,".",'[1]Access-Nov'!G24)</f>
        <v>0901.0005</v>
      </c>
      <c r="E24" s="38" t="str">
        <f>'[1]Access-Nov'!F24</f>
        <v>OPERACOES ESPECIAIS: CUMPRIMENTO DE SENTENCAS JUDICIAIS</v>
      </c>
      <c r="F24" s="38" t="str">
        <f>'[1]Access-Nov'!H24</f>
        <v>SENTENCAS JUDICIAIS TRANSITADAS EM JULGADO (PRECATORIOS)</v>
      </c>
      <c r="G24" s="39" t="str">
        <f>'[1]Access-Nov'!I24</f>
        <v>1</v>
      </c>
      <c r="H24" s="39" t="str">
        <f>'[1]Access-Nov'!J24</f>
        <v>8144</v>
      </c>
      <c r="I24" s="38" t="str">
        <f>'[1]Access-Nov'!K24</f>
        <v>TITULOS DE RESPONSABILID.DO TESOURO NACIONAL</v>
      </c>
      <c r="J24" s="39" t="str">
        <f>'[1]Access-Nov'!L24</f>
        <v>1</v>
      </c>
      <c r="K24" s="41"/>
      <c r="L24" s="41"/>
      <c r="M24" s="41"/>
      <c r="N24" s="41">
        <f t="shared" si="0"/>
        <v>0</v>
      </c>
      <c r="O24" s="41"/>
      <c r="P24" s="43">
        <f>IF('[1]Access-Nov'!N24=0,'[1]Access-Nov'!M24,0)</f>
        <v>0</v>
      </c>
      <c r="Q24" s="43">
        <f>IF('[1]Access-Nov'!N24&gt;0,'[1]Access-Nov'!N24,0)</f>
        <v>3066207</v>
      </c>
      <c r="R24" s="43">
        <f t="shared" si="1"/>
        <v>3066207</v>
      </c>
      <c r="S24" s="43">
        <f>'[1]Access-Nov'!O24</f>
        <v>3066206.14</v>
      </c>
      <c r="T24" s="44">
        <f t="shared" si="2"/>
        <v>0.99999971952317634</v>
      </c>
      <c r="U24" s="43">
        <f>'[1]Access-Nov'!P24</f>
        <v>3066206.14</v>
      </c>
      <c r="V24" s="44">
        <f t="shared" si="3"/>
        <v>0.99999971952317634</v>
      </c>
      <c r="W24" s="43">
        <f>'[1]Access-Nov'!Q24</f>
        <v>3066206.14</v>
      </c>
      <c r="X24" s="44">
        <f t="shared" si="4"/>
        <v>0.99999971952317634</v>
      </c>
    </row>
    <row r="25" spans="1:24" ht="28.5" customHeight="1">
      <c r="A25" s="37" t="str">
        <f>'[1]Access-Nov'!A25</f>
        <v>26280</v>
      </c>
      <c r="B25" s="38" t="str">
        <f>'[1]Access-Nov'!B25</f>
        <v>FUNDACAO UNIVERSIDADE FEDERAL DE SAO CARLOS</v>
      </c>
      <c r="C25" s="39" t="str">
        <f>CONCATENATE('[1]Access-Nov'!C25,".",'[1]Access-Nov'!D25)</f>
        <v>28.846</v>
      </c>
      <c r="D25" s="39" t="str">
        <f>CONCATENATE('[1]Access-Nov'!E25,".",'[1]Access-Nov'!G25)</f>
        <v>0901.0005</v>
      </c>
      <c r="E25" s="38" t="str">
        <f>'[1]Access-Nov'!F25</f>
        <v>OPERACOES ESPECIAIS: CUMPRIMENTO DE SENTENCAS JUDICIAIS</v>
      </c>
      <c r="F25" s="38" t="str">
        <f>'[1]Access-Nov'!H25</f>
        <v>SENTENCAS JUDICIAIS TRANSITADAS EM JULGADO (PRECATORIOS)</v>
      </c>
      <c r="G25" s="39" t="str">
        <f>'[1]Access-Nov'!I25</f>
        <v>1</v>
      </c>
      <c r="H25" s="39" t="str">
        <f>'[1]Access-Nov'!J25</f>
        <v>8100</v>
      </c>
      <c r="I25" s="38" t="str">
        <f>'[1]Access-Nov'!K25</f>
        <v>RECURSOS PRIMARIOS DE LIVRE APLICACAO</v>
      </c>
      <c r="J25" s="39" t="str">
        <f>'[1]Access-Nov'!L25</f>
        <v>1</v>
      </c>
      <c r="K25" s="41"/>
      <c r="L25" s="41"/>
      <c r="M25" s="41"/>
      <c r="N25" s="41">
        <f t="shared" si="0"/>
        <v>0</v>
      </c>
      <c r="O25" s="41"/>
      <c r="P25" s="43">
        <f>IF('[1]Access-Nov'!N25=0,'[1]Access-Nov'!M25,0)</f>
        <v>0</v>
      </c>
      <c r="Q25" s="43">
        <f>IF('[1]Access-Nov'!N25&gt;0,'[1]Access-Nov'!N25,0)</f>
        <v>0</v>
      </c>
      <c r="R25" s="43">
        <f t="shared" si="1"/>
        <v>0</v>
      </c>
      <c r="S25" s="43">
        <f>'[1]Access-Nov'!O25</f>
        <v>0</v>
      </c>
      <c r="T25" s="44">
        <f t="shared" si="2"/>
        <v>0</v>
      </c>
      <c r="U25" s="43">
        <f>'[1]Access-Nov'!P25</f>
        <v>0</v>
      </c>
      <c r="V25" s="44">
        <f t="shared" si="3"/>
        <v>0</v>
      </c>
      <c r="W25" s="43">
        <f>'[1]Access-Nov'!Q25</f>
        <v>0</v>
      </c>
      <c r="X25" s="44">
        <f t="shared" si="4"/>
        <v>0</v>
      </c>
    </row>
    <row r="26" spans="1:24" ht="28.5" customHeight="1">
      <c r="A26" s="37" t="str">
        <f>'[1]Access-Nov'!A26</f>
        <v>26280</v>
      </c>
      <c r="B26" s="38" t="str">
        <f>'[1]Access-Nov'!B26</f>
        <v>FUNDACAO UNIVERSIDADE FEDERAL DE SAO CARLOS</v>
      </c>
      <c r="C26" s="39" t="str">
        <f>CONCATENATE('[1]Access-Nov'!C26,".",'[1]Access-Nov'!D26)</f>
        <v>28.846</v>
      </c>
      <c r="D26" s="39" t="str">
        <f>CONCATENATE('[1]Access-Nov'!E26,".",'[1]Access-Nov'!G26)</f>
        <v>0901.0005</v>
      </c>
      <c r="E26" s="38" t="str">
        <f>'[1]Access-Nov'!F26</f>
        <v>OPERACOES ESPECIAIS: CUMPRIMENTO DE SENTENCAS JUDICIAIS</v>
      </c>
      <c r="F26" s="38" t="str">
        <f>'[1]Access-Nov'!H26</f>
        <v>SENTENCAS JUDICIAIS TRANSITADAS EM JULGADO (PRECATORIOS)</v>
      </c>
      <c r="G26" s="39" t="str">
        <f>'[1]Access-Nov'!I26</f>
        <v>1</v>
      </c>
      <c r="H26" s="39" t="str">
        <f>'[1]Access-Nov'!J26</f>
        <v>8144</v>
      </c>
      <c r="I26" s="38" t="str">
        <f>'[1]Access-Nov'!K26</f>
        <v>TITULOS DE RESPONSABILID.DO TESOURO NACIONAL</v>
      </c>
      <c r="J26" s="39" t="str">
        <f>'[1]Access-Nov'!L26</f>
        <v>1</v>
      </c>
      <c r="K26" s="41"/>
      <c r="L26" s="41"/>
      <c r="M26" s="41"/>
      <c r="N26" s="41">
        <f t="shared" si="0"/>
        <v>0</v>
      </c>
      <c r="O26" s="41"/>
      <c r="P26" s="43">
        <f>IF('[1]Access-Nov'!N26=0,'[1]Access-Nov'!M26,0)</f>
        <v>0</v>
      </c>
      <c r="Q26" s="43">
        <f>IF('[1]Access-Nov'!N26&gt;0,'[1]Access-Nov'!N26,0)</f>
        <v>1426137</v>
      </c>
      <c r="R26" s="43">
        <f t="shared" si="1"/>
        <v>1426137</v>
      </c>
      <c r="S26" s="43">
        <f>'[1]Access-Nov'!O26</f>
        <v>1426136.74</v>
      </c>
      <c r="T26" s="44">
        <f t="shared" si="2"/>
        <v>0.99999981768932433</v>
      </c>
      <c r="U26" s="43">
        <f>'[1]Access-Nov'!P26</f>
        <v>1426136.74</v>
      </c>
      <c r="V26" s="44">
        <f t="shared" si="3"/>
        <v>0.99999981768932433</v>
      </c>
      <c r="W26" s="43">
        <f>'[1]Access-Nov'!Q26</f>
        <v>1426136.74</v>
      </c>
      <c r="X26" s="44">
        <f t="shared" si="4"/>
        <v>0.99999981768932433</v>
      </c>
    </row>
    <row r="27" spans="1:24" ht="28.5" customHeight="1">
      <c r="A27" s="37" t="str">
        <f>'[1]Access-Nov'!A27</f>
        <v>26283</v>
      </c>
      <c r="B27" s="38" t="str">
        <f>'[1]Access-Nov'!B27</f>
        <v>FUNDACAO UNIVERSIDADE FED.DE MATO GROS.DO SUL</v>
      </c>
      <c r="C27" s="39" t="str">
        <f>CONCATENATE('[1]Access-Nov'!C27,".",'[1]Access-Nov'!D27)</f>
        <v>28.846</v>
      </c>
      <c r="D27" s="39" t="str">
        <f>CONCATENATE('[1]Access-Nov'!E27,".",'[1]Access-Nov'!G27)</f>
        <v>0901.0005</v>
      </c>
      <c r="E27" s="38" t="str">
        <f>'[1]Access-Nov'!F27</f>
        <v>OPERACOES ESPECIAIS: CUMPRIMENTO DE SENTENCAS JUDICIAIS</v>
      </c>
      <c r="F27" s="38" t="str">
        <f>'[1]Access-Nov'!H27</f>
        <v>SENTENCAS JUDICIAIS TRANSITADAS EM JULGADO (PRECATORIOS)</v>
      </c>
      <c r="G27" s="39" t="str">
        <f>'[1]Access-Nov'!I27</f>
        <v>1</v>
      </c>
      <c r="H27" s="39" t="str">
        <f>'[1]Access-Nov'!J27</f>
        <v>8100</v>
      </c>
      <c r="I27" s="38" t="str">
        <f>'[1]Access-Nov'!K27</f>
        <v>RECURSOS PRIMARIOS DE LIVRE APLICACAO</v>
      </c>
      <c r="J27" s="39" t="str">
        <f>'[1]Access-Nov'!L27</f>
        <v>1</v>
      </c>
      <c r="K27" s="41"/>
      <c r="L27" s="41"/>
      <c r="M27" s="41"/>
      <c r="N27" s="41">
        <f t="shared" si="0"/>
        <v>0</v>
      </c>
      <c r="O27" s="41"/>
      <c r="P27" s="43">
        <f>IF('[1]Access-Nov'!N27=0,'[1]Access-Nov'!M27,0)</f>
        <v>0</v>
      </c>
      <c r="Q27" s="43">
        <f>IF('[1]Access-Nov'!N27&gt;0,'[1]Access-Nov'!N27,0)</f>
        <v>0</v>
      </c>
      <c r="R27" s="43">
        <f t="shared" si="1"/>
        <v>0</v>
      </c>
      <c r="S27" s="43">
        <f>'[1]Access-Nov'!O27</f>
        <v>0</v>
      </c>
      <c r="T27" s="44">
        <f t="shared" si="2"/>
        <v>0</v>
      </c>
      <c r="U27" s="43">
        <f>'[1]Access-Nov'!P27</f>
        <v>0</v>
      </c>
      <c r="V27" s="44">
        <f t="shared" si="3"/>
        <v>0</v>
      </c>
      <c r="W27" s="43">
        <f>'[1]Access-Nov'!Q27</f>
        <v>0</v>
      </c>
      <c r="X27" s="44">
        <f t="shared" si="4"/>
        <v>0</v>
      </c>
    </row>
    <row r="28" spans="1:24" ht="28.5" customHeight="1">
      <c r="A28" s="37" t="str">
        <f>'[1]Access-Nov'!A28</f>
        <v>26283</v>
      </c>
      <c r="B28" s="38" t="str">
        <f>'[1]Access-Nov'!B28</f>
        <v>FUNDACAO UNIVERSIDADE FED.DE MATO GROS.DO SUL</v>
      </c>
      <c r="C28" s="39" t="str">
        <f>CONCATENATE('[1]Access-Nov'!C28,".",'[1]Access-Nov'!D28)</f>
        <v>28.846</v>
      </c>
      <c r="D28" s="39" t="str">
        <f>CONCATENATE('[1]Access-Nov'!E28,".",'[1]Access-Nov'!G28)</f>
        <v>0901.0005</v>
      </c>
      <c r="E28" s="38" t="str">
        <f>'[1]Access-Nov'!F28</f>
        <v>OPERACOES ESPECIAIS: CUMPRIMENTO DE SENTENCAS JUDICIAIS</v>
      </c>
      <c r="F28" s="38" t="str">
        <f>'[1]Access-Nov'!H28</f>
        <v>SENTENCAS JUDICIAIS TRANSITADAS EM JULGADO (PRECATORIOS)</v>
      </c>
      <c r="G28" s="39" t="str">
        <f>'[1]Access-Nov'!I28</f>
        <v>1</v>
      </c>
      <c r="H28" s="39" t="str">
        <f>'[1]Access-Nov'!J28</f>
        <v>8144</v>
      </c>
      <c r="I28" s="38" t="str">
        <f>'[1]Access-Nov'!K28</f>
        <v>TITULOS DE RESPONSABILID.DO TESOURO NACIONAL</v>
      </c>
      <c r="J28" s="39" t="str">
        <f>'[1]Access-Nov'!L28</f>
        <v>3</v>
      </c>
      <c r="K28" s="41"/>
      <c r="L28" s="41"/>
      <c r="M28" s="41"/>
      <c r="N28" s="41">
        <f t="shared" si="0"/>
        <v>0</v>
      </c>
      <c r="O28" s="41"/>
      <c r="P28" s="43">
        <f>IF('[1]Access-Nov'!N28=0,'[1]Access-Nov'!M28,0)</f>
        <v>0</v>
      </c>
      <c r="Q28" s="43">
        <f>IF('[1]Access-Nov'!N28&gt;0,'[1]Access-Nov'!N28,0)</f>
        <v>315893</v>
      </c>
      <c r="R28" s="43">
        <f t="shared" si="1"/>
        <v>315893</v>
      </c>
      <c r="S28" s="43">
        <f>'[1]Access-Nov'!O28</f>
        <v>315892.63</v>
      </c>
      <c r="T28" s="44">
        <f t="shared" si="2"/>
        <v>0.99999882871731882</v>
      </c>
      <c r="U28" s="43">
        <f>'[1]Access-Nov'!P28</f>
        <v>315892.63</v>
      </c>
      <c r="V28" s="44">
        <f t="shared" si="3"/>
        <v>0.99999882871731882</v>
      </c>
      <c r="W28" s="43">
        <f>'[1]Access-Nov'!Q28</f>
        <v>315892.63</v>
      </c>
      <c r="X28" s="44">
        <f t="shared" si="4"/>
        <v>0.99999882871731882</v>
      </c>
    </row>
    <row r="29" spans="1:24" ht="28.5" customHeight="1">
      <c r="A29" s="37" t="str">
        <f>'[1]Access-Nov'!A29</f>
        <v>26283</v>
      </c>
      <c r="B29" s="38" t="str">
        <f>'[1]Access-Nov'!B29</f>
        <v>FUNDACAO UNIVERSIDADE FED.DE MATO GROS.DO SUL</v>
      </c>
      <c r="C29" s="39" t="str">
        <f>CONCATENATE('[1]Access-Nov'!C29,".",'[1]Access-Nov'!D29)</f>
        <v>28.846</v>
      </c>
      <c r="D29" s="39" t="str">
        <f>CONCATENATE('[1]Access-Nov'!E29,".",'[1]Access-Nov'!G29)</f>
        <v>0901.0005</v>
      </c>
      <c r="E29" s="38" t="str">
        <f>'[1]Access-Nov'!F29</f>
        <v>OPERACOES ESPECIAIS: CUMPRIMENTO DE SENTENCAS JUDICIAIS</v>
      </c>
      <c r="F29" s="38" t="str">
        <f>'[1]Access-Nov'!H29</f>
        <v>SENTENCAS JUDICIAIS TRANSITADAS EM JULGADO (PRECATORIOS)</v>
      </c>
      <c r="G29" s="39" t="str">
        <f>'[1]Access-Nov'!I29</f>
        <v>1</v>
      </c>
      <c r="H29" s="39" t="str">
        <f>'[1]Access-Nov'!J29</f>
        <v>8144</v>
      </c>
      <c r="I29" s="38" t="str">
        <f>'[1]Access-Nov'!K29</f>
        <v>TITULOS DE RESPONSABILID.DO TESOURO NACIONAL</v>
      </c>
      <c r="J29" s="39" t="str">
        <f>'[1]Access-Nov'!L29</f>
        <v>1</v>
      </c>
      <c r="K29" s="41"/>
      <c r="L29" s="41"/>
      <c r="M29" s="41"/>
      <c r="N29" s="41">
        <f t="shared" si="0"/>
        <v>0</v>
      </c>
      <c r="O29" s="41"/>
      <c r="P29" s="43">
        <f>IF('[1]Access-Nov'!N29=0,'[1]Access-Nov'!M29,0)</f>
        <v>0</v>
      </c>
      <c r="Q29" s="43">
        <f>IF('[1]Access-Nov'!N29&gt;0,'[1]Access-Nov'!N29,0)</f>
        <v>5842285</v>
      </c>
      <c r="R29" s="43">
        <f t="shared" si="1"/>
        <v>5842285</v>
      </c>
      <c r="S29" s="43">
        <f>'[1]Access-Nov'!O29</f>
        <v>5842284.79</v>
      </c>
      <c r="T29" s="44">
        <f t="shared" si="2"/>
        <v>0.9999999640551599</v>
      </c>
      <c r="U29" s="43">
        <f>'[1]Access-Nov'!P29</f>
        <v>5842284.79</v>
      </c>
      <c r="V29" s="44">
        <f t="shared" si="3"/>
        <v>0.9999999640551599</v>
      </c>
      <c r="W29" s="43">
        <f>'[1]Access-Nov'!Q29</f>
        <v>5842284.79</v>
      </c>
      <c r="X29" s="44">
        <f t="shared" si="4"/>
        <v>0.9999999640551599</v>
      </c>
    </row>
    <row r="30" spans="1:24" ht="28.5" customHeight="1">
      <c r="A30" s="37" t="str">
        <f>'[1]Access-Nov'!A30</f>
        <v>26298</v>
      </c>
      <c r="B30" s="38" t="str">
        <f>'[1]Access-Nov'!B30</f>
        <v>FUNDO NACIONAL DE DESENVOLVIMENTO DA EDUCACAO</v>
      </c>
      <c r="C30" s="39" t="str">
        <f>CONCATENATE('[1]Access-Nov'!C30,".",'[1]Access-Nov'!D30)</f>
        <v>28.846</v>
      </c>
      <c r="D30" s="39" t="str">
        <f>CONCATENATE('[1]Access-Nov'!E30,".",'[1]Access-Nov'!G30)</f>
        <v>0901.0005</v>
      </c>
      <c r="E30" s="38" t="str">
        <f>'[1]Access-Nov'!F30</f>
        <v>OPERACOES ESPECIAIS: CUMPRIMENTO DE SENTENCAS JUDICIAIS</v>
      </c>
      <c r="F30" s="38" t="str">
        <f>'[1]Access-Nov'!H30</f>
        <v>SENTENCAS JUDICIAIS TRANSITADAS EM JULGADO (PRECATORIOS)</v>
      </c>
      <c r="G30" s="39" t="str">
        <f>'[1]Access-Nov'!I30</f>
        <v>1</v>
      </c>
      <c r="H30" s="39" t="str">
        <f>'[1]Access-Nov'!J30</f>
        <v>8144</v>
      </c>
      <c r="I30" s="38" t="str">
        <f>'[1]Access-Nov'!K30</f>
        <v>TITULOS DE RESPONSABILID.DO TESOURO NACIONAL</v>
      </c>
      <c r="J30" s="39" t="str">
        <f>'[1]Access-Nov'!L30</f>
        <v>3</v>
      </c>
      <c r="K30" s="41"/>
      <c r="L30" s="41"/>
      <c r="M30" s="41"/>
      <c r="N30" s="41">
        <f t="shared" si="0"/>
        <v>0</v>
      </c>
      <c r="O30" s="41"/>
      <c r="P30" s="43">
        <f>IF('[1]Access-Nov'!N30=0,'[1]Access-Nov'!M30,0)</f>
        <v>0</v>
      </c>
      <c r="Q30" s="43">
        <f>IF('[1]Access-Nov'!M30&gt;0,'[1]Access-Nov'!M30,0)</f>
        <v>346669.26</v>
      </c>
      <c r="R30" s="43">
        <f t="shared" si="1"/>
        <v>346669.26</v>
      </c>
      <c r="S30" s="43">
        <f>'[1]Access-Nov'!O30</f>
        <v>346669.26</v>
      </c>
      <c r="T30" s="44">
        <f t="shared" si="2"/>
        <v>1</v>
      </c>
      <c r="U30" s="43">
        <f>'[1]Access-Nov'!P30</f>
        <v>346669.26</v>
      </c>
      <c r="V30" s="44">
        <f t="shared" si="3"/>
        <v>1</v>
      </c>
      <c r="W30" s="43">
        <f>'[1]Access-Nov'!Q30</f>
        <v>346669.26</v>
      </c>
      <c r="X30" s="44">
        <f t="shared" si="4"/>
        <v>1</v>
      </c>
    </row>
    <row r="31" spans="1:24" ht="28.5" customHeight="1">
      <c r="A31" s="37" t="str">
        <f>'[1]Access-Nov'!A31</f>
        <v>26350</v>
      </c>
      <c r="B31" s="38" t="str">
        <f>'[1]Access-Nov'!B31</f>
        <v>FUNDACAO UNIVERSIDADE FED. DA GRANDE DOURADOS</v>
      </c>
      <c r="C31" s="39" t="str">
        <f>CONCATENATE('[1]Access-Nov'!C31,".",'[1]Access-Nov'!D31)</f>
        <v>28.846</v>
      </c>
      <c r="D31" s="39" t="str">
        <f>CONCATENATE('[1]Access-Nov'!E31,".",'[1]Access-Nov'!G31)</f>
        <v>0901.0005</v>
      </c>
      <c r="E31" s="38" t="str">
        <f>'[1]Access-Nov'!F31</f>
        <v>OPERACOES ESPECIAIS: CUMPRIMENTO DE SENTENCAS JUDICIAIS</v>
      </c>
      <c r="F31" s="38" t="str">
        <f>'[1]Access-Nov'!H31</f>
        <v>SENTENCAS JUDICIAIS TRANSITADAS EM JULGADO (PRECATORIOS)</v>
      </c>
      <c r="G31" s="39" t="str">
        <f>'[1]Access-Nov'!I31</f>
        <v>1</v>
      </c>
      <c r="H31" s="39" t="str">
        <f>'[1]Access-Nov'!J31</f>
        <v>8100</v>
      </c>
      <c r="I31" s="38" t="str">
        <f>'[1]Access-Nov'!K31</f>
        <v>RECURSOS PRIMARIOS DE LIVRE APLICACAO</v>
      </c>
      <c r="J31" s="39" t="str">
        <f>'[1]Access-Nov'!L31</f>
        <v>3</v>
      </c>
      <c r="K31" s="41"/>
      <c r="L31" s="41"/>
      <c r="M31" s="41"/>
      <c r="N31" s="41">
        <f t="shared" si="0"/>
        <v>0</v>
      </c>
      <c r="O31" s="41"/>
      <c r="P31" s="43">
        <f>IF('[1]Access-Nov'!N31=0,'[1]Access-Nov'!M31,0)</f>
        <v>0</v>
      </c>
      <c r="Q31" s="43">
        <f>IF('[1]Access-Nov'!N31&gt;0,'[1]Access-Nov'!N31,0)</f>
        <v>26</v>
      </c>
      <c r="R31" s="43">
        <f t="shared" si="1"/>
        <v>26</v>
      </c>
      <c r="S31" s="43">
        <f>'[1]Access-Nov'!O31</f>
        <v>25.32</v>
      </c>
      <c r="T31" s="44">
        <f t="shared" si="2"/>
        <v>0.97384615384615381</v>
      </c>
      <c r="U31" s="43">
        <f>'[1]Access-Nov'!P31</f>
        <v>25.32</v>
      </c>
      <c r="V31" s="44">
        <f t="shared" si="3"/>
        <v>0.97384615384615381</v>
      </c>
      <c r="W31" s="43">
        <f>'[1]Access-Nov'!Q31</f>
        <v>25.32</v>
      </c>
      <c r="X31" s="44">
        <f t="shared" si="4"/>
        <v>0.97384615384615381</v>
      </c>
    </row>
    <row r="32" spans="1:24" ht="28.5" customHeight="1">
      <c r="A32" s="37" t="str">
        <f>'[1]Access-Nov'!A32</f>
        <v>26350</v>
      </c>
      <c r="B32" s="38" t="str">
        <f>'[1]Access-Nov'!B32</f>
        <v>FUNDACAO UNIVERSIDADE FED. DA GRANDE DOURADOS</v>
      </c>
      <c r="C32" s="39" t="str">
        <f>CONCATENATE('[1]Access-Nov'!C32,".",'[1]Access-Nov'!D32)</f>
        <v>28.846</v>
      </c>
      <c r="D32" s="39" t="str">
        <f>CONCATENATE('[1]Access-Nov'!E32,".",'[1]Access-Nov'!G32)</f>
        <v>0901.0005</v>
      </c>
      <c r="E32" s="38" t="str">
        <f>'[1]Access-Nov'!F32</f>
        <v>OPERACOES ESPECIAIS: CUMPRIMENTO DE SENTENCAS JUDICIAIS</v>
      </c>
      <c r="F32" s="38" t="str">
        <f>'[1]Access-Nov'!H32</f>
        <v>SENTENCAS JUDICIAIS TRANSITADAS EM JULGADO (PRECATORIOS)</v>
      </c>
      <c r="G32" s="39" t="str">
        <f>'[1]Access-Nov'!I32</f>
        <v>1</v>
      </c>
      <c r="H32" s="39" t="str">
        <f>'[1]Access-Nov'!J32</f>
        <v>8144</v>
      </c>
      <c r="I32" s="38" t="str">
        <f>'[1]Access-Nov'!K32</f>
        <v>TITULOS DE RESPONSABILID.DO TESOURO NACIONAL</v>
      </c>
      <c r="J32" s="39" t="str">
        <f>'[1]Access-Nov'!L32</f>
        <v>3</v>
      </c>
      <c r="K32" s="41"/>
      <c r="L32" s="41"/>
      <c r="M32" s="41"/>
      <c r="N32" s="41">
        <f t="shared" si="0"/>
        <v>0</v>
      </c>
      <c r="O32" s="41"/>
      <c r="P32" s="43">
        <f>IF('[1]Access-Nov'!N32=0,'[1]Access-Nov'!M32,0)</f>
        <v>0</v>
      </c>
      <c r="Q32" s="43">
        <f>IF('[1]Access-Nov'!N32&gt;0,'[1]Access-Nov'!N32,0)</f>
        <v>72937</v>
      </c>
      <c r="R32" s="43">
        <f t="shared" si="1"/>
        <v>72937</v>
      </c>
      <c r="S32" s="43">
        <f>'[1]Access-Nov'!O32</f>
        <v>72937</v>
      </c>
      <c r="T32" s="44">
        <f t="shared" si="2"/>
        <v>1</v>
      </c>
      <c r="U32" s="43">
        <f>'[1]Access-Nov'!P32</f>
        <v>72937</v>
      </c>
      <c r="V32" s="44">
        <f t="shared" si="3"/>
        <v>1</v>
      </c>
      <c r="W32" s="43">
        <f>'[1]Access-Nov'!Q32</f>
        <v>72937</v>
      </c>
      <c r="X32" s="44">
        <f t="shared" si="4"/>
        <v>1</v>
      </c>
    </row>
    <row r="33" spans="1:24" ht="28.5" customHeight="1">
      <c r="A33" s="37" t="str">
        <f>'[1]Access-Nov'!A33</f>
        <v>26352</v>
      </c>
      <c r="B33" s="38" t="str">
        <f>'[1]Access-Nov'!B33</f>
        <v>FUNDACAO UNIVERSIDADE FEDERAL DO ABC</v>
      </c>
      <c r="C33" s="39" t="str">
        <f>CONCATENATE('[1]Access-Nov'!C33,".",'[1]Access-Nov'!D33)</f>
        <v>28.846</v>
      </c>
      <c r="D33" s="39" t="str">
        <f>CONCATENATE('[1]Access-Nov'!E33,".",'[1]Access-Nov'!G33)</f>
        <v>0901.0005</v>
      </c>
      <c r="E33" s="38" t="str">
        <f>'[1]Access-Nov'!F33</f>
        <v>OPERACOES ESPECIAIS: CUMPRIMENTO DE SENTENCAS JUDICIAIS</v>
      </c>
      <c r="F33" s="38" t="str">
        <f>'[1]Access-Nov'!H33</f>
        <v>SENTENCAS JUDICIAIS TRANSITADAS EM JULGADO (PRECATORIOS)</v>
      </c>
      <c r="G33" s="39" t="str">
        <f>'[1]Access-Nov'!I33</f>
        <v>1</v>
      </c>
      <c r="H33" s="39" t="str">
        <f>'[1]Access-Nov'!J33</f>
        <v>8100</v>
      </c>
      <c r="I33" s="38" t="str">
        <f>'[1]Access-Nov'!K33</f>
        <v>RECURSOS PRIMARIOS DE LIVRE APLICACAO</v>
      </c>
      <c r="J33" s="39" t="str">
        <f>'[1]Access-Nov'!L33</f>
        <v>1</v>
      </c>
      <c r="K33" s="41"/>
      <c r="L33" s="41"/>
      <c r="M33" s="41"/>
      <c r="N33" s="41">
        <f t="shared" si="0"/>
        <v>0</v>
      </c>
      <c r="O33" s="41"/>
      <c r="P33" s="43">
        <f>IF('[1]Access-Nov'!N33=0,'[1]Access-Nov'!M33,0)</f>
        <v>0</v>
      </c>
      <c r="Q33" s="43">
        <f>IF('[1]Access-Nov'!N33&gt;0,'[1]Access-Nov'!N33,0)</f>
        <v>0</v>
      </c>
      <c r="R33" s="43">
        <f t="shared" si="1"/>
        <v>0</v>
      </c>
      <c r="S33" s="43">
        <f>'[1]Access-Nov'!O33</f>
        <v>0</v>
      </c>
      <c r="T33" s="44">
        <f t="shared" si="2"/>
        <v>0</v>
      </c>
      <c r="U33" s="43">
        <f>'[1]Access-Nov'!P33</f>
        <v>0</v>
      </c>
      <c r="V33" s="44">
        <f t="shared" si="3"/>
        <v>0</v>
      </c>
      <c r="W33" s="43">
        <f>'[1]Access-Nov'!Q33</f>
        <v>0</v>
      </c>
      <c r="X33" s="44">
        <f t="shared" si="4"/>
        <v>0</v>
      </c>
    </row>
    <row r="34" spans="1:24" ht="28.5" customHeight="1">
      <c r="A34" s="37" t="str">
        <f>'[1]Access-Nov'!A34</f>
        <v>26352</v>
      </c>
      <c r="B34" s="38" t="str">
        <f>'[1]Access-Nov'!B34</f>
        <v>FUNDACAO UNIVERSIDADE FEDERAL DO ABC</v>
      </c>
      <c r="C34" s="39" t="str">
        <f>CONCATENATE('[1]Access-Nov'!C34,".",'[1]Access-Nov'!D34)</f>
        <v>28.846</v>
      </c>
      <c r="D34" s="39" t="str">
        <f>CONCATENATE('[1]Access-Nov'!E34,".",'[1]Access-Nov'!G34)</f>
        <v>0901.0005</v>
      </c>
      <c r="E34" s="38" t="str">
        <f>'[1]Access-Nov'!F34</f>
        <v>OPERACOES ESPECIAIS: CUMPRIMENTO DE SENTENCAS JUDICIAIS</v>
      </c>
      <c r="F34" s="38" t="str">
        <f>'[1]Access-Nov'!H34</f>
        <v>SENTENCAS JUDICIAIS TRANSITADAS EM JULGADO (PRECATORIOS)</v>
      </c>
      <c r="G34" s="39" t="str">
        <f>'[1]Access-Nov'!I34</f>
        <v>1</v>
      </c>
      <c r="H34" s="39" t="str">
        <f>'[1]Access-Nov'!J34</f>
        <v>8144</v>
      </c>
      <c r="I34" s="38" t="str">
        <f>'[1]Access-Nov'!K34</f>
        <v>TITULOS DE RESPONSABILID.DO TESOURO NACIONAL</v>
      </c>
      <c r="J34" s="39" t="str">
        <f>'[1]Access-Nov'!L34</f>
        <v>1</v>
      </c>
      <c r="K34" s="41"/>
      <c r="L34" s="41"/>
      <c r="M34" s="41"/>
      <c r="N34" s="41">
        <f>K34+L34-M34</f>
        <v>0</v>
      </c>
      <c r="O34" s="41"/>
      <c r="P34" s="43">
        <f>IF('[1]Access-Nov'!N34=0,'[1]Access-Nov'!M34,0)</f>
        <v>0</v>
      </c>
      <c r="Q34" s="43">
        <f>IF('[1]Access-Nov'!N34&gt;0,'[1]Access-Nov'!N34,0)</f>
        <v>190405</v>
      </c>
      <c r="R34" s="43">
        <f>N34-O34+P34+Q34</f>
        <v>190405</v>
      </c>
      <c r="S34" s="43">
        <f>'[1]Access-Nov'!O34</f>
        <v>190404.63</v>
      </c>
      <c r="T34" s="44">
        <f>IF(R34&gt;0,S34/R34,0)</f>
        <v>0.99999805677371922</v>
      </c>
      <c r="U34" s="43">
        <f>'[1]Access-Nov'!P34</f>
        <v>190404.63</v>
      </c>
      <c r="V34" s="44">
        <f>IF(R34&gt;0,U34/R34,0)</f>
        <v>0.99999805677371922</v>
      </c>
      <c r="W34" s="43">
        <f>'[1]Access-Nov'!Q34</f>
        <v>190404.63</v>
      </c>
      <c r="X34" s="44">
        <f>IF(R34&gt;0,W34/R34,0)</f>
        <v>0.99999805677371922</v>
      </c>
    </row>
    <row r="35" spans="1:24" ht="28.5" customHeight="1">
      <c r="A35" s="37" t="str">
        <f>'[1]Access-Nov'!A35</f>
        <v>26439</v>
      </c>
      <c r="B35" s="38" t="str">
        <f>'[1]Access-Nov'!B35</f>
        <v>INST.FED.DE EDUC.,CIENC.E TEC.DE SAO PAULO</v>
      </c>
      <c r="C35" s="39" t="str">
        <f>CONCATENATE('[1]Access-Nov'!C35,".",'[1]Access-Nov'!D35)</f>
        <v>28.846</v>
      </c>
      <c r="D35" s="39" t="str">
        <f>CONCATENATE('[1]Access-Nov'!E35,".",'[1]Access-Nov'!G35)</f>
        <v>0901.0005</v>
      </c>
      <c r="E35" s="38" t="str">
        <f>'[1]Access-Nov'!F35</f>
        <v>OPERACOES ESPECIAIS: CUMPRIMENTO DE SENTENCAS JUDICIAIS</v>
      </c>
      <c r="F35" s="38" t="str">
        <f>'[1]Access-Nov'!H35</f>
        <v>SENTENCAS JUDICIAIS TRANSITADAS EM JULGADO (PRECATORIOS)</v>
      </c>
      <c r="G35" s="39" t="str">
        <f>'[1]Access-Nov'!I35</f>
        <v>1</v>
      </c>
      <c r="H35" s="39" t="str">
        <f>'[1]Access-Nov'!J35</f>
        <v>8100</v>
      </c>
      <c r="I35" s="38" t="str">
        <f>'[1]Access-Nov'!K35</f>
        <v>RECURSOS PRIMARIOS DE LIVRE APLICACAO</v>
      </c>
      <c r="J35" s="39" t="str">
        <f>'[1]Access-Nov'!L35</f>
        <v>1</v>
      </c>
      <c r="K35" s="41"/>
      <c r="L35" s="41"/>
      <c r="M35" s="41"/>
      <c r="N35" s="41">
        <f>K35+L35-M35</f>
        <v>0</v>
      </c>
      <c r="O35" s="41"/>
      <c r="P35" s="43">
        <f>IF('[1]Access-Nov'!N35=0,'[1]Access-Nov'!M35,0)</f>
        <v>0</v>
      </c>
      <c r="Q35" s="43">
        <f>IF('[1]Access-Nov'!N35&gt;0,'[1]Access-Nov'!N35,0)</f>
        <v>0</v>
      </c>
      <c r="R35" s="43">
        <f>N35-O35+P35+Q35</f>
        <v>0</v>
      </c>
      <c r="S35" s="43">
        <f>'[1]Access-Nov'!O35</f>
        <v>0</v>
      </c>
      <c r="T35" s="44">
        <f>IF(R35&gt;0,S35/R35,0)</f>
        <v>0</v>
      </c>
      <c r="U35" s="43">
        <f>'[1]Access-Nov'!P35</f>
        <v>0</v>
      </c>
      <c r="V35" s="44">
        <f>IF(R35&gt;0,U35/R35,0)</f>
        <v>0</v>
      </c>
      <c r="W35" s="43">
        <f>'[1]Access-Nov'!Q35</f>
        <v>0</v>
      </c>
      <c r="X35" s="44">
        <f>IF(R35&gt;0,W35/R35,0)</f>
        <v>0</v>
      </c>
    </row>
    <row r="36" spans="1:24" ht="28.5" customHeight="1">
      <c r="A36" s="37" t="str">
        <f>'[1]Access-Nov'!A36</f>
        <v>26439</v>
      </c>
      <c r="B36" s="38" t="str">
        <f>'[1]Access-Nov'!B36</f>
        <v>INST.FED.DE EDUC.,CIENC.E TEC.DE SAO PAULO</v>
      </c>
      <c r="C36" s="39" t="str">
        <f>CONCATENATE('[1]Access-Nov'!C36,".",'[1]Access-Nov'!D36)</f>
        <v>28.846</v>
      </c>
      <c r="D36" s="39" t="str">
        <f>CONCATENATE('[1]Access-Nov'!E36,".",'[1]Access-Nov'!G36)</f>
        <v>0901.0005</v>
      </c>
      <c r="E36" s="38" t="str">
        <f>'[1]Access-Nov'!F36</f>
        <v>OPERACOES ESPECIAIS: CUMPRIMENTO DE SENTENCAS JUDICIAIS</v>
      </c>
      <c r="F36" s="38" t="str">
        <f>'[1]Access-Nov'!H36</f>
        <v>SENTENCAS JUDICIAIS TRANSITADAS EM JULGADO (PRECATORIOS)</v>
      </c>
      <c r="G36" s="39" t="str">
        <f>'[1]Access-Nov'!I36</f>
        <v>1</v>
      </c>
      <c r="H36" s="39" t="str">
        <f>'[1]Access-Nov'!J36</f>
        <v>8144</v>
      </c>
      <c r="I36" s="38" t="str">
        <f>'[1]Access-Nov'!K36</f>
        <v>TITULOS DE RESPONSABILID.DO TESOURO NACIONAL</v>
      </c>
      <c r="J36" s="39" t="str">
        <f>'[1]Access-Nov'!L36</f>
        <v>1</v>
      </c>
      <c r="K36" s="41"/>
      <c r="L36" s="41"/>
      <c r="M36" s="41"/>
      <c r="N36" s="41">
        <f t="shared" ref="N36:N58" si="5">K36+L36-M36</f>
        <v>0</v>
      </c>
      <c r="O36" s="41"/>
      <c r="P36" s="43">
        <f>IF('[1]Access-Nov'!N36=0,'[1]Access-Nov'!M36,0)</f>
        <v>0</v>
      </c>
      <c r="Q36" s="43">
        <f>IF('[1]Access-Nov'!N36&gt;0,'[1]Access-Nov'!N36,0)</f>
        <v>75953</v>
      </c>
      <c r="R36" s="43">
        <f t="shared" ref="R36:R58" si="6">N36-O36+P36+Q36</f>
        <v>75953</v>
      </c>
      <c r="S36" s="43">
        <f>'[1]Access-Nov'!O36</f>
        <v>75952.509999999995</v>
      </c>
      <c r="T36" s="44">
        <f t="shared" ref="T36:T58" si="7">IF(R36&gt;0,S36/R36,0)</f>
        <v>0.99999354864192325</v>
      </c>
      <c r="U36" s="43">
        <f>'[1]Access-Nov'!P36</f>
        <v>75952.509999999995</v>
      </c>
      <c r="V36" s="44">
        <f t="shared" ref="V36:V58" si="8">IF(R36&gt;0,U36/R36,0)</f>
        <v>0.99999354864192325</v>
      </c>
      <c r="W36" s="43">
        <f>'[1]Access-Nov'!Q36</f>
        <v>75952.509999999995</v>
      </c>
      <c r="X36" s="44">
        <f t="shared" ref="X36:X58" si="9">IF(R36&gt;0,W36/R36,0)</f>
        <v>0.99999354864192325</v>
      </c>
    </row>
    <row r="37" spans="1:24" ht="28.5" customHeight="1">
      <c r="A37" s="37" t="str">
        <f>'[1]Access-Nov'!A37</f>
        <v>30202</v>
      </c>
      <c r="B37" s="38" t="str">
        <f>'[1]Access-Nov'!B37</f>
        <v>FUNDACAO NACIONAL DO INDIO</v>
      </c>
      <c r="C37" s="39" t="str">
        <f>CONCATENATE('[1]Access-Nov'!C37,".",'[1]Access-Nov'!D37)</f>
        <v>28.846</v>
      </c>
      <c r="D37" s="39" t="str">
        <f>CONCATENATE('[1]Access-Nov'!E37,".",'[1]Access-Nov'!G37)</f>
        <v>0901.0005</v>
      </c>
      <c r="E37" s="38" t="str">
        <f>'[1]Access-Nov'!F37</f>
        <v>OPERACOES ESPECIAIS: CUMPRIMENTO DE SENTENCAS JUDICIAIS</v>
      </c>
      <c r="F37" s="38" t="str">
        <f>'[1]Access-Nov'!H37</f>
        <v>SENTENCAS JUDICIAIS TRANSITADAS EM JULGADO (PRECATORIOS)</v>
      </c>
      <c r="G37" s="39" t="str">
        <f>'[1]Access-Nov'!I37</f>
        <v>1</v>
      </c>
      <c r="H37" s="39" t="str">
        <f>'[1]Access-Nov'!J37</f>
        <v>0144</v>
      </c>
      <c r="I37" s="38" t="str">
        <f>'[1]Access-Nov'!K37</f>
        <v>TITULOS DE RESPONSABILID.DO TESOURO NACIONAL</v>
      </c>
      <c r="J37" s="39" t="str">
        <f>'[1]Access-Nov'!L37</f>
        <v>1</v>
      </c>
      <c r="K37" s="41"/>
      <c r="L37" s="41"/>
      <c r="M37" s="41"/>
      <c r="N37" s="41">
        <f t="shared" si="5"/>
        <v>0</v>
      </c>
      <c r="O37" s="41"/>
      <c r="P37" s="43">
        <f>IF('[1]Access-Nov'!N37=0,'[1]Access-Nov'!M37,0)</f>
        <v>0</v>
      </c>
      <c r="Q37" s="43">
        <f>IF('[1]Access-Nov'!N37&gt;0,'[1]Access-Nov'!N37,0)</f>
        <v>608942</v>
      </c>
      <c r="R37" s="43">
        <f t="shared" si="6"/>
        <v>608942</v>
      </c>
      <c r="S37" s="43">
        <f>'[1]Access-Nov'!O37</f>
        <v>608941.4</v>
      </c>
      <c r="T37" s="44">
        <f t="shared" si="7"/>
        <v>0.9999990146844856</v>
      </c>
      <c r="U37" s="43">
        <f>'[1]Access-Nov'!P37</f>
        <v>608941.4</v>
      </c>
      <c r="V37" s="44">
        <f t="shared" si="8"/>
        <v>0.9999990146844856</v>
      </c>
      <c r="W37" s="43">
        <f>'[1]Access-Nov'!Q37</f>
        <v>608941.4</v>
      </c>
      <c r="X37" s="44">
        <f t="shared" si="9"/>
        <v>0.9999990146844856</v>
      </c>
    </row>
    <row r="38" spans="1:24" ht="28.5" customHeight="1">
      <c r="A38" s="37" t="str">
        <f>'[1]Access-Nov'!A38</f>
        <v>36211</v>
      </c>
      <c r="B38" s="38" t="str">
        <f>'[1]Access-Nov'!B38</f>
        <v>FUNDACAO NACIONAL DE SAUDE</v>
      </c>
      <c r="C38" s="39" t="str">
        <f>CONCATENATE('[1]Access-Nov'!C38,".",'[1]Access-Nov'!D38)</f>
        <v>28.846</v>
      </c>
      <c r="D38" s="39" t="str">
        <f>CONCATENATE('[1]Access-Nov'!E38,".",'[1]Access-Nov'!G38)</f>
        <v>0901.0005</v>
      </c>
      <c r="E38" s="38" t="str">
        <f>'[1]Access-Nov'!F38</f>
        <v>OPERACOES ESPECIAIS: CUMPRIMENTO DE SENTENCAS JUDICIAIS</v>
      </c>
      <c r="F38" s="38" t="str">
        <f>'[1]Access-Nov'!H38</f>
        <v>SENTENCAS JUDICIAIS TRANSITADAS EM JULGADO (PRECATORIOS)</v>
      </c>
      <c r="G38" s="39" t="str">
        <f>'[1]Access-Nov'!I38</f>
        <v>2</v>
      </c>
      <c r="H38" s="39" t="str">
        <f>'[1]Access-Nov'!J38</f>
        <v>6144</v>
      </c>
      <c r="I38" s="38" t="str">
        <f>'[1]Access-Nov'!K38</f>
        <v>TITULOS DE RESPONSABILID.DO TESOURO NACIONAL</v>
      </c>
      <c r="J38" s="39" t="str">
        <f>'[1]Access-Nov'!L38</f>
        <v>3</v>
      </c>
      <c r="K38" s="41"/>
      <c r="L38" s="41"/>
      <c r="M38" s="41"/>
      <c r="N38" s="41">
        <f t="shared" si="5"/>
        <v>0</v>
      </c>
      <c r="O38" s="41"/>
      <c r="P38" s="43">
        <f>IF('[1]Access-Nov'!N38=0,'[1]Access-Nov'!M38,0)</f>
        <v>0</v>
      </c>
      <c r="Q38" s="43">
        <f>IF('[1]Access-Nov'!N38&gt;0,'[1]Access-Nov'!N38,0)</f>
        <v>258320</v>
      </c>
      <c r="R38" s="43">
        <f t="shared" si="6"/>
        <v>258320</v>
      </c>
      <c r="S38" s="43">
        <f>'[1]Access-Nov'!O38</f>
        <v>258319.12</v>
      </c>
      <c r="T38" s="44">
        <f t="shared" si="7"/>
        <v>0.99999659337256119</v>
      </c>
      <c r="U38" s="43">
        <f>'[1]Access-Nov'!P38</f>
        <v>258319.12</v>
      </c>
      <c r="V38" s="44">
        <f t="shared" si="8"/>
        <v>0.99999659337256119</v>
      </c>
      <c r="W38" s="43">
        <f>'[1]Access-Nov'!Q38</f>
        <v>258319.12</v>
      </c>
      <c r="X38" s="44">
        <f t="shared" si="9"/>
        <v>0.99999659337256119</v>
      </c>
    </row>
    <row r="39" spans="1:24" ht="28.5" customHeight="1">
      <c r="A39" s="37" t="str">
        <f>'[1]Access-Nov'!A39</f>
        <v>36211</v>
      </c>
      <c r="B39" s="38" t="str">
        <f>'[1]Access-Nov'!B39</f>
        <v>FUNDACAO NACIONAL DE SAUDE</v>
      </c>
      <c r="C39" s="39" t="str">
        <f>CONCATENATE('[1]Access-Nov'!C39,".",'[1]Access-Nov'!D39)</f>
        <v>28.846</v>
      </c>
      <c r="D39" s="39" t="str">
        <f>CONCATENATE('[1]Access-Nov'!E39,".",'[1]Access-Nov'!G39)</f>
        <v>0901.0005</v>
      </c>
      <c r="E39" s="38" t="str">
        <f>'[1]Access-Nov'!F39</f>
        <v>OPERACOES ESPECIAIS: CUMPRIMENTO DE SENTENCAS JUDICIAIS</v>
      </c>
      <c r="F39" s="38" t="str">
        <f>'[1]Access-Nov'!H39</f>
        <v>SENTENCAS JUDICIAIS TRANSITADAS EM JULGADO (PRECATORIOS)</v>
      </c>
      <c r="G39" s="39" t="str">
        <f>'[1]Access-Nov'!I39</f>
        <v>2</v>
      </c>
      <c r="H39" s="39" t="str">
        <f>'[1]Access-Nov'!J39</f>
        <v>6144</v>
      </c>
      <c r="I39" s="38" t="str">
        <f>'[1]Access-Nov'!K39</f>
        <v>TITULOS DE RESPONSABILID.DO TESOURO NACIONAL</v>
      </c>
      <c r="J39" s="39" t="str">
        <f>'[1]Access-Nov'!L39</f>
        <v>1</v>
      </c>
      <c r="K39" s="41"/>
      <c r="L39" s="41"/>
      <c r="M39" s="41"/>
      <c r="N39" s="41">
        <f t="shared" si="5"/>
        <v>0</v>
      </c>
      <c r="O39" s="41"/>
      <c r="P39" s="43">
        <f>IF('[1]Access-Nov'!N39=0,'[1]Access-Nov'!M39,0)</f>
        <v>0</v>
      </c>
      <c r="Q39" s="43">
        <f>IF('[1]Access-Nov'!N39&gt;0,'[1]Access-Nov'!N39,0)</f>
        <v>403913</v>
      </c>
      <c r="R39" s="43">
        <f t="shared" si="6"/>
        <v>403913</v>
      </c>
      <c r="S39" s="43">
        <f>'[1]Access-Nov'!O39</f>
        <v>403912.98</v>
      </c>
      <c r="T39" s="44">
        <f t="shared" si="7"/>
        <v>0.99999995048438639</v>
      </c>
      <c r="U39" s="43">
        <f>'[1]Access-Nov'!P39</f>
        <v>403912.98</v>
      </c>
      <c r="V39" s="44">
        <f t="shared" si="8"/>
        <v>0.99999995048438639</v>
      </c>
      <c r="W39" s="43">
        <f>'[1]Access-Nov'!Q39</f>
        <v>403912.98</v>
      </c>
      <c r="X39" s="44">
        <f t="shared" si="9"/>
        <v>0.99999995048438639</v>
      </c>
    </row>
    <row r="40" spans="1:24" ht="28.5" customHeight="1">
      <c r="A40" s="37" t="str">
        <f>'[1]Access-Nov'!A40</f>
        <v>36213</v>
      </c>
      <c r="B40" s="38" t="str">
        <f>'[1]Access-Nov'!B40</f>
        <v>AGENCIA NACIONAL DE SAUDE SUPLEMENTAR</v>
      </c>
      <c r="C40" s="39" t="str">
        <f>CONCATENATE('[1]Access-Nov'!C40,".",'[1]Access-Nov'!D40)</f>
        <v>28.846</v>
      </c>
      <c r="D40" s="39" t="str">
        <f>CONCATENATE('[1]Access-Nov'!E40,".",'[1]Access-Nov'!G40)</f>
        <v>0901.0005</v>
      </c>
      <c r="E40" s="38" t="str">
        <f>'[1]Access-Nov'!F40</f>
        <v>OPERACOES ESPECIAIS: CUMPRIMENTO DE SENTENCAS JUDICIAIS</v>
      </c>
      <c r="F40" s="38" t="str">
        <f>'[1]Access-Nov'!H40</f>
        <v>SENTENCAS JUDICIAIS TRANSITADAS EM JULGADO (PRECATORIOS)</v>
      </c>
      <c r="G40" s="39" t="str">
        <f>'[1]Access-Nov'!I40</f>
        <v>2</v>
      </c>
      <c r="H40" s="39" t="str">
        <f>'[1]Access-Nov'!J40</f>
        <v>0144</v>
      </c>
      <c r="I40" s="38" t="str">
        <f>'[1]Access-Nov'!K40</f>
        <v>TITULOS DE RESPONSABILID.DO TESOURO NACIONAL</v>
      </c>
      <c r="J40" s="39" t="str">
        <f>'[1]Access-Nov'!L40</f>
        <v>3</v>
      </c>
      <c r="K40" s="41"/>
      <c r="L40" s="41"/>
      <c r="M40" s="41"/>
      <c r="N40" s="41">
        <f t="shared" si="5"/>
        <v>0</v>
      </c>
      <c r="O40" s="41"/>
      <c r="P40" s="43">
        <f>IF('[1]Access-Nov'!N40=0,'[1]Access-Nov'!M40,0)</f>
        <v>0</v>
      </c>
      <c r="Q40" s="43">
        <f>IF('[1]Access-Nov'!N40&gt;0,'[1]Access-Nov'!N40,0)</f>
        <v>106230</v>
      </c>
      <c r="R40" s="43">
        <f t="shared" si="6"/>
        <v>106230</v>
      </c>
      <c r="S40" s="43">
        <f>'[1]Access-Nov'!O40</f>
        <v>106229.48</v>
      </c>
      <c r="T40" s="44">
        <f t="shared" si="7"/>
        <v>0.9999951049609338</v>
      </c>
      <c r="U40" s="43">
        <f>'[1]Access-Nov'!P40</f>
        <v>106229.48</v>
      </c>
      <c r="V40" s="44">
        <f t="shared" si="8"/>
        <v>0.9999951049609338</v>
      </c>
      <c r="W40" s="43">
        <f>'[1]Access-Nov'!Q40</f>
        <v>106229.48</v>
      </c>
      <c r="X40" s="44">
        <f t="shared" si="9"/>
        <v>0.9999951049609338</v>
      </c>
    </row>
    <row r="41" spans="1:24" ht="28.5" customHeight="1">
      <c r="A41" s="37" t="str">
        <f>'[1]Access-Nov'!A41</f>
        <v>39252</v>
      </c>
      <c r="B41" s="38" t="str">
        <f>'[1]Access-Nov'!B41</f>
        <v>DEPTO.NAC.DE INFRA±ESTRUT.DE TRANSPORTES-DNIT</v>
      </c>
      <c r="C41" s="39" t="str">
        <f>CONCATENATE('[1]Access-Nov'!C41,".",'[1]Access-Nov'!D41)</f>
        <v>28.846</v>
      </c>
      <c r="D41" s="39" t="str">
        <f>CONCATENATE('[1]Access-Nov'!E41,".",'[1]Access-Nov'!G41)</f>
        <v>0901.0005</v>
      </c>
      <c r="E41" s="38" t="str">
        <f>'[1]Access-Nov'!F41</f>
        <v>OPERACOES ESPECIAIS: CUMPRIMENTO DE SENTENCAS JUDICIAIS</v>
      </c>
      <c r="F41" s="38" t="str">
        <f>'[1]Access-Nov'!H41</f>
        <v>SENTENCAS JUDICIAIS TRANSITADAS EM JULGADO (PRECATORIOS)</v>
      </c>
      <c r="G41" s="39" t="str">
        <f>'[1]Access-Nov'!I41</f>
        <v>1</v>
      </c>
      <c r="H41" s="39" t="str">
        <f>'[1]Access-Nov'!J41</f>
        <v>0144</v>
      </c>
      <c r="I41" s="38" t="str">
        <f>'[1]Access-Nov'!K41</f>
        <v>TITULOS DE RESPONSABILID.DO TESOURO NACIONAL</v>
      </c>
      <c r="J41" s="39" t="str">
        <f>'[1]Access-Nov'!L41</f>
        <v>3</v>
      </c>
      <c r="K41" s="41"/>
      <c r="L41" s="41"/>
      <c r="M41" s="41"/>
      <c r="N41" s="41">
        <f t="shared" si="5"/>
        <v>0</v>
      </c>
      <c r="O41" s="41"/>
      <c r="P41" s="43">
        <f>IF('[1]Access-Nov'!N41=0,'[1]Access-Nov'!M41,0)</f>
        <v>0</v>
      </c>
      <c r="Q41" s="43">
        <f>IF('[1]Access-Nov'!N41&gt;0,'[1]Access-Nov'!N41,0)</f>
        <v>6142292</v>
      </c>
      <c r="R41" s="43">
        <f t="shared" si="6"/>
        <v>6142292</v>
      </c>
      <c r="S41" s="43">
        <f>'[1]Access-Nov'!O41</f>
        <v>6142291.1399999997</v>
      </c>
      <c r="T41" s="44">
        <f t="shared" si="7"/>
        <v>0.99999985998711871</v>
      </c>
      <c r="U41" s="43">
        <f>'[1]Access-Nov'!P41</f>
        <v>6142291.1399999997</v>
      </c>
      <c r="V41" s="44">
        <f t="shared" si="8"/>
        <v>0.99999985998711871</v>
      </c>
      <c r="W41" s="43">
        <f>'[1]Access-Nov'!Q41</f>
        <v>6142291.1399999997</v>
      </c>
      <c r="X41" s="44">
        <f t="shared" si="9"/>
        <v>0.99999985998711871</v>
      </c>
    </row>
    <row r="42" spans="1:24" ht="28.5" customHeight="1">
      <c r="A42" s="37" t="str">
        <f>'[1]Access-Nov'!A42</f>
        <v>39254</v>
      </c>
      <c r="B42" s="38" t="str">
        <f>'[1]Access-Nov'!B42</f>
        <v>AGENCIA NACIONAL DE AVIACAO CIVIL - ANAC</v>
      </c>
      <c r="C42" s="39" t="str">
        <f>CONCATENATE('[1]Access-Nov'!C42,".",'[1]Access-Nov'!D42)</f>
        <v>28.846</v>
      </c>
      <c r="D42" s="39" t="str">
        <f>CONCATENATE('[1]Access-Nov'!E42,".",'[1]Access-Nov'!G42)</f>
        <v>0901.0005</v>
      </c>
      <c r="E42" s="38" t="str">
        <f>'[1]Access-Nov'!F42</f>
        <v>OPERACOES ESPECIAIS: CUMPRIMENTO DE SENTENCAS JUDICIAIS</v>
      </c>
      <c r="F42" s="38" t="str">
        <f>'[1]Access-Nov'!H42</f>
        <v>SENTENCAS JUDICIAIS TRANSITADAS EM JULGADO (PRECATORIOS)</v>
      </c>
      <c r="G42" s="39" t="str">
        <f>'[1]Access-Nov'!I42</f>
        <v>1</v>
      </c>
      <c r="H42" s="39" t="str">
        <f>'[1]Access-Nov'!J42</f>
        <v>0100</v>
      </c>
      <c r="I42" s="38" t="str">
        <f>'[1]Access-Nov'!K42</f>
        <v>RECURSOS PRIMARIOS DE LIVRE APLICACAO</v>
      </c>
      <c r="J42" s="39" t="str">
        <f>'[1]Access-Nov'!L42</f>
        <v>1</v>
      </c>
      <c r="K42" s="41"/>
      <c r="L42" s="41"/>
      <c r="M42" s="41"/>
      <c r="N42" s="41">
        <f t="shared" si="5"/>
        <v>0</v>
      </c>
      <c r="O42" s="41"/>
      <c r="P42" s="43">
        <f>IF('[1]Access-Nov'!N42=0,'[1]Access-Nov'!M42,0)</f>
        <v>0</v>
      </c>
      <c r="Q42" s="43">
        <f>IF('[1]Access-Nov'!N42&gt;0,'[1]Access-Nov'!N42,0)</f>
        <v>0</v>
      </c>
      <c r="R42" s="43">
        <f t="shared" si="6"/>
        <v>0</v>
      </c>
      <c r="S42" s="43">
        <f>'[1]Access-Nov'!O42</f>
        <v>0</v>
      </c>
      <c r="T42" s="44">
        <f t="shared" si="7"/>
        <v>0</v>
      </c>
      <c r="U42" s="43">
        <f>'[1]Access-Nov'!P42</f>
        <v>0</v>
      </c>
      <c r="V42" s="44">
        <f t="shared" si="8"/>
        <v>0</v>
      </c>
      <c r="W42" s="43">
        <f>'[1]Access-Nov'!Q42</f>
        <v>0</v>
      </c>
      <c r="X42" s="44">
        <f t="shared" si="9"/>
        <v>0</v>
      </c>
    </row>
    <row r="43" spans="1:24" ht="28.5" customHeight="1">
      <c r="A43" s="37" t="str">
        <f>'[1]Access-Nov'!A43</f>
        <v>39254</v>
      </c>
      <c r="B43" s="38" t="str">
        <f>'[1]Access-Nov'!B43</f>
        <v>AGENCIA NACIONAL DE AVIACAO CIVIL - ANAC</v>
      </c>
      <c r="C43" s="39" t="str">
        <f>CONCATENATE('[1]Access-Nov'!C43,".",'[1]Access-Nov'!D43)</f>
        <v>28.846</v>
      </c>
      <c r="D43" s="39" t="str">
        <f>CONCATENATE('[1]Access-Nov'!E43,".",'[1]Access-Nov'!G43)</f>
        <v>0901.0005</v>
      </c>
      <c r="E43" s="38" t="str">
        <f>'[1]Access-Nov'!F43</f>
        <v>OPERACOES ESPECIAIS: CUMPRIMENTO DE SENTENCAS JUDICIAIS</v>
      </c>
      <c r="F43" s="38" t="str">
        <f>'[1]Access-Nov'!H43</f>
        <v>SENTENCAS JUDICIAIS TRANSITADAS EM JULGADO (PRECATORIOS)</v>
      </c>
      <c r="G43" s="39" t="str">
        <f>'[1]Access-Nov'!I43</f>
        <v>1</v>
      </c>
      <c r="H43" s="39" t="str">
        <f>'[1]Access-Nov'!J43</f>
        <v>0144</v>
      </c>
      <c r="I43" s="38" t="str">
        <f>'[1]Access-Nov'!K43</f>
        <v>TITULOS DE RESPONSABILID.DO TESOURO NACIONAL</v>
      </c>
      <c r="J43" s="39" t="str">
        <f>'[1]Access-Nov'!L43</f>
        <v>1</v>
      </c>
      <c r="K43" s="41"/>
      <c r="L43" s="41"/>
      <c r="M43" s="41"/>
      <c r="N43" s="41">
        <f t="shared" si="5"/>
        <v>0</v>
      </c>
      <c r="O43" s="41"/>
      <c r="P43" s="43">
        <f>IF('[1]Access-Nov'!N43=0,'[1]Access-Nov'!M43,0)</f>
        <v>0</v>
      </c>
      <c r="Q43" s="43">
        <f>IF('[1]Access-Nov'!N43&gt;0,'[1]Access-Nov'!N43,0)</f>
        <v>110573</v>
      </c>
      <c r="R43" s="43">
        <f t="shared" si="6"/>
        <v>110573</v>
      </c>
      <c r="S43" s="43">
        <f>'[1]Access-Nov'!O43</f>
        <v>110572.22</v>
      </c>
      <c r="T43" s="44">
        <f t="shared" si="7"/>
        <v>0.99999294583668707</v>
      </c>
      <c r="U43" s="43">
        <f>'[1]Access-Nov'!P43</f>
        <v>110572.22</v>
      </c>
      <c r="V43" s="44">
        <f t="shared" si="8"/>
        <v>0.99999294583668707</v>
      </c>
      <c r="W43" s="43">
        <f>'[1]Access-Nov'!Q43</f>
        <v>110572.22</v>
      </c>
      <c r="X43" s="44">
        <f t="shared" si="9"/>
        <v>0.99999294583668707</v>
      </c>
    </row>
    <row r="44" spans="1:24" ht="28.5" customHeight="1">
      <c r="A44" s="37" t="str">
        <f>'[1]Access-Nov'!A44</f>
        <v>44201</v>
      </c>
      <c r="B44" s="38" t="str">
        <f>'[1]Access-Nov'!B44</f>
        <v>INST.BRAS.DO MEIO AMB.E REC.NAT.RENOVAVEIS</v>
      </c>
      <c r="C44" s="39" t="str">
        <f>CONCATENATE('[1]Access-Nov'!C44,".",'[1]Access-Nov'!D44)</f>
        <v>28.846</v>
      </c>
      <c r="D44" s="39" t="str">
        <f>CONCATENATE('[1]Access-Nov'!E44,".",'[1]Access-Nov'!G44)</f>
        <v>0901.0005</v>
      </c>
      <c r="E44" s="38" t="str">
        <f>'[1]Access-Nov'!F44</f>
        <v>OPERACOES ESPECIAIS: CUMPRIMENTO DE SENTENCAS JUDICIAIS</v>
      </c>
      <c r="F44" s="38" t="str">
        <f>'[1]Access-Nov'!H44</f>
        <v>SENTENCAS JUDICIAIS TRANSITADAS EM JULGADO (PRECATORIOS)</v>
      </c>
      <c r="G44" s="39" t="str">
        <f>'[1]Access-Nov'!I44</f>
        <v>1</v>
      </c>
      <c r="H44" s="39" t="str">
        <f>'[1]Access-Nov'!J44</f>
        <v>0144</v>
      </c>
      <c r="I44" s="38" t="str">
        <f>'[1]Access-Nov'!K44</f>
        <v>TITULOS DE RESPONSABILID.DO TESOURO NACIONAL</v>
      </c>
      <c r="J44" s="39" t="str">
        <f>'[1]Access-Nov'!L44</f>
        <v>3</v>
      </c>
      <c r="K44" s="41"/>
      <c r="L44" s="41"/>
      <c r="M44" s="41"/>
      <c r="N44" s="41">
        <f t="shared" si="5"/>
        <v>0</v>
      </c>
      <c r="O44" s="41"/>
      <c r="P44" s="43">
        <f>IF('[1]Access-Nov'!N44=0,'[1]Access-Nov'!M44,0)</f>
        <v>0</v>
      </c>
      <c r="Q44" s="43">
        <f>IF('[1]Access-Nov'!N44&gt;0,'[1]Access-Nov'!N44,0)</f>
        <v>1632619</v>
      </c>
      <c r="R44" s="43">
        <f t="shared" si="6"/>
        <v>1632619</v>
      </c>
      <c r="S44" s="43">
        <f>'[1]Access-Nov'!O44</f>
        <v>1632618.37</v>
      </c>
      <c r="T44" s="44">
        <f t="shared" si="7"/>
        <v>0.9999996141169496</v>
      </c>
      <c r="U44" s="43">
        <f>'[1]Access-Nov'!P44</f>
        <v>1632618.37</v>
      </c>
      <c r="V44" s="44">
        <f t="shared" si="8"/>
        <v>0.9999996141169496</v>
      </c>
      <c r="W44" s="43">
        <f>'[1]Access-Nov'!Q44</f>
        <v>1632618.37</v>
      </c>
      <c r="X44" s="44">
        <f t="shared" si="9"/>
        <v>0.9999996141169496</v>
      </c>
    </row>
    <row r="45" spans="1:24" ht="28.5" customHeight="1">
      <c r="A45" s="37" t="str">
        <f>'[1]Access-Nov'!A45</f>
        <v>44201</v>
      </c>
      <c r="B45" s="38" t="str">
        <f>'[1]Access-Nov'!B45</f>
        <v>INST.BRAS.DO MEIO AMB.E REC.NAT.RENOVAVEIS</v>
      </c>
      <c r="C45" s="39" t="str">
        <f>CONCATENATE('[1]Access-Nov'!C45,".",'[1]Access-Nov'!D45)</f>
        <v>28.846</v>
      </c>
      <c r="D45" s="39" t="str">
        <f>CONCATENATE('[1]Access-Nov'!E45,".",'[1]Access-Nov'!G45)</f>
        <v>0901.0005</v>
      </c>
      <c r="E45" s="38" t="str">
        <f>'[1]Access-Nov'!F45</f>
        <v>OPERACOES ESPECIAIS: CUMPRIMENTO DE SENTENCAS JUDICIAIS</v>
      </c>
      <c r="F45" s="38" t="str">
        <f>'[1]Access-Nov'!H45</f>
        <v>SENTENCAS JUDICIAIS TRANSITADAS EM JULGADO (PRECATORIOS)</v>
      </c>
      <c r="G45" s="39" t="str">
        <f>'[1]Access-Nov'!I45</f>
        <v>1</v>
      </c>
      <c r="H45" s="39" t="str">
        <f>'[1]Access-Nov'!J45</f>
        <v>0144</v>
      </c>
      <c r="I45" s="38" t="str">
        <f>'[1]Access-Nov'!K45</f>
        <v>TITULOS DE RESPONSABILID.DO TESOURO NACIONAL</v>
      </c>
      <c r="J45" s="39" t="str">
        <f>'[1]Access-Nov'!L45</f>
        <v>1</v>
      </c>
      <c r="K45" s="41"/>
      <c r="L45" s="41"/>
      <c r="M45" s="41"/>
      <c r="N45" s="41">
        <f t="shared" si="5"/>
        <v>0</v>
      </c>
      <c r="O45" s="41"/>
      <c r="P45" s="43">
        <f>IF('[1]Access-Nov'!N45=0,'[1]Access-Nov'!M45,0)</f>
        <v>0</v>
      </c>
      <c r="Q45" s="43">
        <f>IF('[1]Access-Nov'!N45&gt;0,'[1]Access-Nov'!N45,0)</f>
        <v>150426</v>
      </c>
      <c r="R45" s="43">
        <f t="shared" si="6"/>
        <v>150426</v>
      </c>
      <c r="S45" s="43">
        <f>'[1]Access-Nov'!O45</f>
        <v>150425.89000000001</v>
      </c>
      <c r="T45" s="44">
        <f t="shared" si="7"/>
        <v>0.99999926874343537</v>
      </c>
      <c r="U45" s="43">
        <f>'[1]Access-Nov'!P45</f>
        <v>150425.89000000001</v>
      </c>
      <c r="V45" s="44">
        <f t="shared" si="8"/>
        <v>0.99999926874343537</v>
      </c>
      <c r="W45" s="43">
        <f>'[1]Access-Nov'!Q45</f>
        <v>150425.89000000001</v>
      </c>
      <c r="X45" s="44">
        <f t="shared" si="9"/>
        <v>0.99999926874343537</v>
      </c>
    </row>
    <row r="46" spans="1:24" ht="28.5" customHeight="1">
      <c r="A46" s="37" t="str">
        <f>'[1]Access-Nov'!A46</f>
        <v>55206</v>
      </c>
      <c r="B46" s="38" t="str">
        <f>'[1]Access-Nov'!B46</f>
        <v>FUNDACAO NACIONAL DE ARTES</v>
      </c>
      <c r="C46" s="39" t="str">
        <f>CONCATENATE('[1]Access-Nov'!C46,".",'[1]Access-Nov'!D46)</f>
        <v>28.846</v>
      </c>
      <c r="D46" s="39" t="str">
        <f>CONCATENATE('[1]Access-Nov'!E46,".",'[1]Access-Nov'!G46)</f>
        <v>0901.0005</v>
      </c>
      <c r="E46" s="38" t="str">
        <f>'[1]Access-Nov'!F46</f>
        <v>OPERACOES ESPECIAIS: CUMPRIMENTO DE SENTENCAS JUDICIAIS</v>
      </c>
      <c r="F46" s="38" t="str">
        <f>'[1]Access-Nov'!H46</f>
        <v>SENTENCAS JUDICIAIS TRANSITADAS EM JULGADO (PRECATORIOS)</v>
      </c>
      <c r="G46" s="39" t="str">
        <f>'[1]Access-Nov'!I46</f>
        <v>1</v>
      </c>
      <c r="H46" s="39" t="str">
        <f>'[1]Access-Nov'!J46</f>
        <v>0144</v>
      </c>
      <c r="I46" s="38" t="str">
        <f>'[1]Access-Nov'!K46</f>
        <v>TITULOS DE RESPONSABILID.DO TESOURO NACIONAL</v>
      </c>
      <c r="J46" s="39" t="str">
        <f>'[1]Access-Nov'!L46</f>
        <v>1</v>
      </c>
      <c r="K46" s="41"/>
      <c r="L46" s="41"/>
      <c r="M46" s="41"/>
      <c r="N46" s="41">
        <f t="shared" si="5"/>
        <v>0</v>
      </c>
      <c r="O46" s="41"/>
      <c r="P46" s="43">
        <f>IF('[1]Access-Nov'!N46=0,'[1]Access-Nov'!M46,0)</f>
        <v>0</v>
      </c>
      <c r="Q46" s="43">
        <f>IF('[1]Access-Nov'!N46&gt;0,'[1]Access-Nov'!N46,0)</f>
        <v>64413</v>
      </c>
      <c r="R46" s="43">
        <f t="shared" si="6"/>
        <v>64413</v>
      </c>
      <c r="S46" s="43">
        <f>'[1]Access-Nov'!O46</f>
        <v>64412.800000000003</v>
      </c>
      <c r="T46" s="44">
        <f t="shared" si="7"/>
        <v>0.99999689503671618</v>
      </c>
      <c r="U46" s="43">
        <f>'[1]Access-Nov'!P46</f>
        <v>64412.800000000003</v>
      </c>
      <c r="V46" s="44">
        <f t="shared" si="8"/>
        <v>0.99999689503671618</v>
      </c>
      <c r="W46" s="43">
        <f>'[1]Access-Nov'!Q46</f>
        <v>64412.800000000003</v>
      </c>
      <c r="X46" s="44">
        <f t="shared" si="9"/>
        <v>0.99999689503671618</v>
      </c>
    </row>
    <row r="47" spans="1:24" ht="28.5" customHeight="1">
      <c r="A47" s="37" t="str">
        <f>'[1]Access-Nov'!A47</f>
        <v>55901</v>
      </c>
      <c r="B47" s="38" t="str">
        <f>'[1]Access-Nov'!B47</f>
        <v>FUNDO NACIONAL DE ASSISTENCIA SOCIAL</v>
      </c>
      <c r="C47" s="39" t="str">
        <f>CONCATENATE('[1]Access-Nov'!C47,".",'[1]Access-Nov'!D47)</f>
        <v>28.846</v>
      </c>
      <c r="D47" s="39" t="str">
        <f>CONCATENATE('[1]Access-Nov'!E47,".",'[1]Access-Nov'!G47)</f>
        <v>0901.0005</v>
      </c>
      <c r="E47" s="38" t="str">
        <f>'[1]Access-Nov'!F47</f>
        <v>OPERACOES ESPECIAIS: CUMPRIMENTO DE SENTENCAS JUDICIAIS</v>
      </c>
      <c r="F47" s="38" t="str">
        <f>'[1]Access-Nov'!H47</f>
        <v>SENTENCAS JUDICIAIS TRANSITADAS EM JULGADO (PRECATORIOS)</v>
      </c>
      <c r="G47" s="39" t="str">
        <f>'[1]Access-Nov'!I47</f>
        <v>2</v>
      </c>
      <c r="H47" s="39" t="str">
        <f>'[1]Access-Nov'!J47</f>
        <v>0151</v>
      </c>
      <c r="I47" s="38" t="str">
        <f>'[1]Access-Nov'!K47</f>
        <v>RECURSOS LIVRES DA SEGURIDADE SOCIAL</v>
      </c>
      <c r="J47" s="39" t="str">
        <f>'[1]Access-Nov'!L47</f>
        <v>3</v>
      </c>
      <c r="K47" s="41"/>
      <c r="L47" s="41"/>
      <c r="M47" s="41"/>
      <c r="N47" s="41">
        <f t="shared" si="5"/>
        <v>0</v>
      </c>
      <c r="O47" s="41"/>
      <c r="P47" s="43">
        <f>IF('[1]Access-Nov'!N47=0,'[1]Access-Nov'!M47,0)</f>
        <v>0</v>
      </c>
      <c r="Q47" s="43">
        <f>IF('[1]Access-Nov'!N47&gt;0,'[1]Access-Nov'!N47,0)</f>
        <v>61941496</v>
      </c>
      <c r="R47" s="43">
        <f t="shared" si="6"/>
        <v>61941496</v>
      </c>
      <c r="S47" s="43">
        <f>'[1]Access-Nov'!O47</f>
        <v>61941495.649999999</v>
      </c>
      <c r="T47" s="44">
        <f t="shared" si="7"/>
        <v>0.99999999434950682</v>
      </c>
      <c r="U47" s="43">
        <f>'[1]Access-Nov'!P47</f>
        <v>61941495.649999999</v>
      </c>
      <c r="V47" s="44">
        <f t="shared" si="8"/>
        <v>0.99999999434950682</v>
      </c>
      <c r="W47" s="43">
        <f>'[1]Access-Nov'!Q47</f>
        <v>61941495.649999999</v>
      </c>
      <c r="X47" s="44">
        <f t="shared" si="9"/>
        <v>0.99999999434950682</v>
      </c>
    </row>
    <row r="48" spans="1:24" ht="28.5" customHeight="1">
      <c r="A48" s="37" t="str">
        <f>'[1]Access-Nov'!A48</f>
        <v>55901</v>
      </c>
      <c r="B48" s="38" t="str">
        <f>'[1]Access-Nov'!B48</f>
        <v>FUNDO NACIONAL DE ASSISTENCIA SOCIAL</v>
      </c>
      <c r="C48" s="39" t="str">
        <f>CONCATENATE('[1]Access-Nov'!C48,".",'[1]Access-Nov'!D48)</f>
        <v>28.846</v>
      </c>
      <c r="D48" s="39" t="str">
        <f>CONCATENATE('[1]Access-Nov'!E48,".",'[1]Access-Nov'!G48)</f>
        <v>0901.0625</v>
      </c>
      <c r="E48" s="38" t="str">
        <f>'[1]Access-Nov'!F48</f>
        <v>OPERACOES ESPECIAIS: CUMPRIMENTO DE SENTENCAS JUDICIAIS</v>
      </c>
      <c r="F48" s="38" t="str">
        <f>'[1]Access-Nov'!H48</f>
        <v>SENTENCAS JUDICIAIS TRANSITADAS EM JULGADO DE PEQUENO VALOR</v>
      </c>
      <c r="G48" s="39" t="str">
        <f>'[1]Access-Nov'!I48</f>
        <v>2</v>
      </c>
      <c r="H48" s="39" t="str">
        <f>'[1]Access-Nov'!J48</f>
        <v>0151</v>
      </c>
      <c r="I48" s="38" t="str">
        <f>'[1]Access-Nov'!K48</f>
        <v>RECURSOS LIVRES DA SEGURIDADE SOCIAL</v>
      </c>
      <c r="J48" s="39" t="str">
        <f>'[1]Access-Nov'!L48</f>
        <v>3</v>
      </c>
      <c r="K48" s="41"/>
      <c r="L48" s="41"/>
      <c r="M48" s="41"/>
      <c r="N48" s="41">
        <f t="shared" si="5"/>
        <v>0</v>
      </c>
      <c r="O48" s="41"/>
      <c r="P48" s="43">
        <f>IF('[1]Access-Nov'!N48=0,'[1]Access-Nov'!M48,0)</f>
        <v>167583305.56</v>
      </c>
      <c r="Q48" s="43">
        <f>IF('[1]Access-Nov'!N48&gt;0,'[1]Access-Nov'!N48,0)</f>
        <v>0</v>
      </c>
      <c r="R48" s="43">
        <f t="shared" si="6"/>
        <v>167583305.56</v>
      </c>
      <c r="S48" s="43">
        <f>'[1]Access-Nov'!O48</f>
        <v>167570384.52000001</v>
      </c>
      <c r="T48" s="44">
        <f t="shared" si="7"/>
        <v>0.99992289780920118</v>
      </c>
      <c r="U48" s="43">
        <f>'[1]Access-Nov'!P48</f>
        <v>167570384.52000001</v>
      </c>
      <c r="V48" s="44">
        <f t="shared" si="8"/>
        <v>0.99992289780920118</v>
      </c>
      <c r="W48" s="43">
        <f>'[1]Access-Nov'!Q48</f>
        <v>167570384.52000001</v>
      </c>
      <c r="X48" s="44">
        <f t="shared" si="9"/>
        <v>0.99992289780920118</v>
      </c>
    </row>
    <row r="49" spans="1:24" ht="28.5" customHeight="1">
      <c r="A49" s="37" t="str">
        <f>'[1]Access-Nov'!A49</f>
        <v>71103</v>
      </c>
      <c r="B49" s="38" t="str">
        <f>'[1]Access-Nov'!B49</f>
        <v>ENCARGOS FINANC.DA UNIAO-SENTENCAS JUDICIAIS</v>
      </c>
      <c r="C49" s="39" t="str">
        <f>CONCATENATE('[1]Access-Nov'!C49,".",'[1]Access-Nov'!D49)</f>
        <v>28.846</v>
      </c>
      <c r="D49" s="39" t="str">
        <f>CONCATENATE('[1]Access-Nov'!E49,".",'[1]Access-Nov'!G49)</f>
        <v>0901.0005</v>
      </c>
      <c r="E49" s="38" t="str">
        <f>'[1]Access-Nov'!F49</f>
        <v>OPERACOES ESPECIAIS: CUMPRIMENTO DE SENTENCAS JUDICIAIS</v>
      </c>
      <c r="F49" s="38" t="str">
        <f>'[1]Access-Nov'!H49</f>
        <v>SENTENCAS JUDICIAIS TRANSITADAS EM JULGADO (PRECATORIOS)</v>
      </c>
      <c r="G49" s="39" t="str">
        <f>'[1]Access-Nov'!I49</f>
        <v>1</v>
      </c>
      <c r="H49" s="39" t="str">
        <f>'[1]Access-Nov'!J49</f>
        <v>0100</v>
      </c>
      <c r="I49" s="38" t="str">
        <f>'[1]Access-Nov'!K49</f>
        <v>RECURSOS PRIMARIOS DE LIVRE APLICACAO</v>
      </c>
      <c r="J49" s="39" t="str">
        <f>'[1]Access-Nov'!L49</f>
        <v>5</v>
      </c>
      <c r="K49" s="41"/>
      <c r="L49" s="41"/>
      <c r="M49" s="41"/>
      <c r="N49" s="41">
        <f t="shared" si="5"/>
        <v>0</v>
      </c>
      <c r="O49" s="41"/>
      <c r="P49" s="43">
        <f>IF('[1]Access-Nov'!N49=0,'[1]Access-Nov'!M49,0)</f>
        <v>0</v>
      </c>
      <c r="Q49" s="43">
        <f>IF('[1]Access-Nov'!N49&gt;0,'[1]Access-Nov'!N49,0)</f>
        <v>62305453</v>
      </c>
      <c r="R49" s="43">
        <f t="shared" si="6"/>
        <v>62305453</v>
      </c>
      <c r="S49" s="43">
        <f>'[1]Access-Nov'!O49</f>
        <v>58384155.969999999</v>
      </c>
      <c r="T49" s="44">
        <f t="shared" si="7"/>
        <v>0.93706334130978874</v>
      </c>
      <c r="U49" s="43">
        <f>'[1]Access-Nov'!P49</f>
        <v>58384155.969999999</v>
      </c>
      <c r="V49" s="44">
        <f t="shared" si="8"/>
        <v>0.93706334130978874</v>
      </c>
      <c r="W49" s="43">
        <f>'[1]Access-Nov'!Q49</f>
        <v>58384155.969999999</v>
      </c>
      <c r="X49" s="44">
        <f t="shared" si="9"/>
        <v>0.93706334130978874</v>
      </c>
    </row>
    <row r="50" spans="1:24" ht="28.5" customHeight="1">
      <c r="A50" s="37" t="str">
        <f>'[1]Access-Nov'!A50</f>
        <v>71103</v>
      </c>
      <c r="B50" s="38" t="str">
        <f>'[1]Access-Nov'!B50</f>
        <v>ENCARGOS FINANC.DA UNIAO-SENTENCAS JUDICIAIS</v>
      </c>
      <c r="C50" s="39" t="str">
        <f>CONCATENATE('[1]Access-Nov'!C50,".",'[1]Access-Nov'!D50)</f>
        <v>28.846</v>
      </c>
      <c r="D50" s="39" t="str">
        <f>CONCATENATE('[1]Access-Nov'!E50,".",'[1]Access-Nov'!G50)</f>
        <v>0901.0005</v>
      </c>
      <c r="E50" s="38" t="str">
        <f>'[1]Access-Nov'!F50</f>
        <v>OPERACOES ESPECIAIS: CUMPRIMENTO DE SENTENCAS JUDICIAIS</v>
      </c>
      <c r="F50" s="38" t="str">
        <f>'[1]Access-Nov'!H50</f>
        <v>SENTENCAS JUDICIAIS TRANSITADAS EM JULGADO (PRECATORIOS)</v>
      </c>
      <c r="G50" s="39" t="str">
        <f>'[1]Access-Nov'!I50</f>
        <v>1</v>
      </c>
      <c r="H50" s="39" t="str">
        <f>'[1]Access-Nov'!J50</f>
        <v>0100</v>
      </c>
      <c r="I50" s="38" t="str">
        <f>'[1]Access-Nov'!K50</f>
        <v>RECURSOS PRIMARIOS DE LIVRE APLICACAO</v>
      </c>
      <c r="J50" s="39" t="str">
        <f>'[1]Access-Nov'!L50</f>
        <v>3</v>
      </c>
      <c r="K50" s="41"/>
      <c r="L50" s="41"/>
      <c r="M50" s="41"/>
      <c r="N50" s="41">
        <f t="shared" si="5"/>
        <v>0</v>
      </c>
      <c r="O50" s="41"/>
      <c r="P50" s="43">
        <f>IF('[1]Access-Nov'!N50=0,'[1]Access-Nov'!M50,0)</f>
        <v>0</v>
      </c>
      <c r="Q50" s="43">
        <f>IF('[1]Access-Nov'!N50&gt;0,'[1]Access-Nov'!N50,0)</f>
        <v>62070</v>
      </c>
      <c r="R50" s="43">
        <f t="shared" si="6"/>
        <v>62070</v>
      </c>
      <c r="S50" s="43">
        <f>'[1]Access-Nov'!O50</f>
        <v>62069.37</v>
      </c>
      <c r="T50" s="44">
        <f t="shared" si="7"/>
        <v>0.99998985016916386</v>
      </c>
      <c r="U50" s="43">
        <f>'[1]Access-Nov'!P50</f>
        <v>62069.37</v>
      </c>
      <c r="V50" s="44">
        <f t="shared" si="8"/>
        <v>0.99998985016916386</v>
      </c>
      <c r="W50" s="43">
        <f>'[1]Access-Nov'!Q50</f>
        <v>62069.37</v>
      </c>
      <c r="X50" s="44">
        <f t="shared" si="9"/>
        <v>0.99998985016916386</v>
      </c>
    </row>
    <row r="51" spans="1:24" ht="28.5" customHeight="1">
      <c r="A51" s="37" t="str">
        <f>'[1]Access-Nov'!A51</f>
        <v>71103</v>
      </c>
      <c r="B51" s="38" t="str">
        <f>'[1]Access-Nov'!B51</f>
        <v>ENCARGOS FINANC.DA UNIAO-SENTENCAS JUDICIAIS</v>
      </c>
      <c r="C51" s="39" t="str">
        <f>CONCATENATE('[1]Access-Nov'!C51,".",'[1]Access-Nov'!D51)</f>
        <v>28.846</v>
      </c>
      <c r="D51" s="39" t="str">
        <f>CONCATENATE('[1]Access-Nov'!E51,".",'[1]Access-Nov'!G51)</f>
        <v>0901.0005</v>
      </c>
      <c r="E51" s="38" t="str">
        <f>'[1]Access-Nov'!F51</f>
        <v>OPERACOES ESPECIAIS: CUMPRIMENTO DE SENTENCAS JUDICIAIS</v>
      </c>
      <c r="F51" s="38" t="str">
        <f>'[1]Access-Nov'!H51</f>
        <v>SENTENCAS JUDICIAIS TRANSITADAS EM JULGADO (PRECATORIOS)</v>
      </c>
      <c r="G51" s="39" t="str">
        <f>'[1]Access-Nov'!I51</f>
        <v>1</v>
      </c>
      <c r="H51" s="39" t="str">
        <f>'[1]Access-Nov'!J51</f>
        <v>0144</v>
      </c>
      <c r="I51" s="38" t="str">
        <f>'[1]Access-Nov'!K51</f>
        <v>TITULOS DE RESPONSABILID.DO TESOURO NACIONAL</v>
      </c>
      <c r="J51" s="39" t="str">
        <f>'[1]Access-Nov'!L51</f>
        <v>3</v>
      </c>
      <c r="K51" s="41"/>
      <c r="L51" s="41"/>
      <c r="M51" s="41"/>
      <c r="N51" s="41">
        <f t="shared" si="5"/>
        <v>0</v>
      </c>
      <c r="O51" s="41"/>
      <c r="P51" s="43">
        <f>IF('[1]Access-Nov'!N51=0,'[1]Access-Nov'!M51,0)</f>
        <v>0</v>
      </c>
      <c r="Q51" s="43">
        <f>IF('[1]Access-Nov'!N51&gt;0,'[1]Access-Nov'!N51,0)</f>
        <v>1356286791</v>
      </c>
      <c r="R51" s="43">
        <f t="shared" si="6"/>
        <v>1356286791</v>
      </c>
      <c r="S51" s="43">
        <f>'[1]Access-Nov'!O51</f>
        <v>1356147676.48</v>
      </c>
      <c r="T51" s="44">
        <f t="shared" si="7"/>
        <v>0.99989742986444818</v>
      </c>
      <c r="U51" s="43">
        <f>'[1]Access-Nov'!P51</f>
        <v>1356147676.48</v>
      </c>
      <c r="V51" s="44">
        <f t="shared" si="8"/>
        <v>0.99989742986444818</v>
      </c>
      <c r="W51" s="43">
        <f>'[1]Access-Nov'!Q51</f>
        <v>1356147676.48</v>
      </c>
      <c r="X51" s="44">
        <f t="shared" si="9"/>
        <v>0.99989742986444818</v>
      </c>
    </row>
    <row r="52" spans="1:24" ht="28.5" customHeight="1">
      <c r="A52" s="37" t="str">
        <f>'[1]Access-Nov'!A52</f>
        <v>71103</v>
      </c>
      <c r="B52" s="38" t="str">
        <f>'[1]Access-Nov'!B52</f>
        <v>ENCARGOS FINANC.DA UNIAO-SENTENCAS JUDICIAIS</v>
      </c>
      <c r="C52" s="39" t="str">
        <f>CONCATENATE('[1]Access-Nov'!C52,".",'[1]Access-Nov'!D52)</f>
        <v>28.846</v>
      </c>
      <c r="D52" s="39" t="str">
        <f>CONCATENATE('[1]Access-Nov'!E52,".",'[1]Access-Nov'!G52)</f>
        <v>0901.0005</v>
      </c>
      <c r="E52" s="38" t="str">
        <f>'[1]Access-Nov'!F52</f>
        <v>OPERACOES ESPECIAIS: CUMPRIMENTO DE SENTENCAS JUDICIAIS</v>
      </c>
      <c r="F52" s="38" t="str">
        <f>'[1]Access-Nov'!H52</f>
        <v>SENTENCAS JUDICIAIS TRANSITADAS EM JULGADO (PRECATORIOS)</v>
      </c>
      <c r="G52" s="39" t="str">
        <f>'[1]Access-Nov'!I52</f>
        <v>1</v>
      </c>
      <c r="H52" s="39" t="str">
        <f>'[1]Access-Nov'!J52</f>
        <v>0144</v>
      </c>
      <c r="I52" s="38" t="str">
        <f>'[1]Access-Nov'!K52</f>
        <v>TITULOS DE RESPONSABILID.DO TESOURO NACIONAL</v>
      </c>
      <c r="J52" s="39" t="str">
        <f>'[1]Access-Nov'!L52</f>
        <v>1</v>
      </c>
      <c r="K52" s="41"/>
      <c r="L52" s="41"/>
      <c r="M52" s="41"/>
      <c r="N52" s="41">
        <f t="shared" si="5"/>
        <v>0</v>
      </c>
      <c r="O52" s="41"/>
      <c r="P52" s="43">
        <f>IF('[1]Access-Nov'!N52=0,'[1]Access-Nov'!M52,0)</f>
        <v>0</v>
      </c>
      <c r="Q52" s="43">
        <f>IF('[1]Access-Nov'!N52&gt;0,'[1]Access-Nov'!N52,0)</f>
        <v>131433631</v>
      </c>
      <c r="R52" s="43">
        <f t="shared" si="6"/>
        <v>131433631</v>
      </c>
      <c r="S52" s="43">
        <f>'[1]Access-Nov'!O52</f>
        <v>131433630.81</v>
      </c>
      <c r="T52" s="44">
        <f t="shared" si="7"/>
        <v>0.99999999855440347</v>
      </c>
      <c r="U52" s="43">
        <f>'[1]Access-Nov'!P52</f>
        <v>131433630.81</v>
      </c>
      <c r="V52" s="44">
        <f t="shared" si="8"/>
        <v>0.99999999855440347</v>
      </c>
      <c r="W52" s="43">
        <f>'[1]Access-Nov'!Q52</f>
        <v>131433630.81</v>
      </c>
      <c r="X52" s="44">
        <f t="shared" si="9"/>
        <v>0.99999999855440347</v>
      </c>
    </row>
    <row r="53" spans="1:24" ht="28.5" customHeight="1">
      <c r="A53" s="37" t="str">
        <f>'[1]Access-Nov'!A53</f>
        <v>71103</v>
      </c>
      <c r="B53" s="38" t="str">
        <f>'[1]Access-Nov'!B53</f>
        <v>ENCARGOS FINANC.DA UNIAO-SENTENCAS JUDICIAIS</v>
      </c>
      <c r="C53" s="39" t="str">
        <f>CONCATENATE('[1]Access-Nov'!C53,".",'[1]Access-Nov'!D53)</f>
        <v>28.846</v>
      </c>
      <c r="D53" s="39" t="str">
        <f>CONCATENATE('[1]Access-Nov'!E53,".",'[1]Access-Nov'!G53)</f>
        <v>0901.00G5</v>
      </c>
      <c r="E53" s="38" t="str">
        <f>'[1]Access-Nov'!F53</f>
        <v>OPERACOES ESPECIAIS: CUMPRIMENTO DE SENTENCAS JUDICIAIS</v>
      </c>
      <c r="F53" s="38" t="str">
        <f>'[1]Access-Nov'!H53</f>
        <v>CONTRIBUICAO DA UNIAO, DE SUAS AUTARQUIAS E FUNDACOES PARA O</v>
      </c>
      <c r="G53" s="39" t="str">
        <f>'[1]Access-Nov'!I53</f>
        <v>1</v>
      </c>
      <c r="H53" s="39" t="str">
        <f>'[1]Access-Nov'!J53</f>
        <v>0100</v>
      </c>
      <c r="I53" s="38" t="str">
        <f>'[1]Access-Nov'!K53</f>
        <v>RECURSOS PRIMARIOS DE LIVRE APLICACAO</v>
      </c>
      <c r="J53" s="39" t="str">
        <f>'[1]Access-Nov'!L53</f>
        <v>1</v>
      </c>
      <c r="K53" s="41"/>
      <c r="L53" s="41"/>
      <c r="M53" s="41"/>
      <c r="N53" s="41">
        <f t="shared" si="5"/>
        <v>0</v>
      </c>
      <c r="O53" s="41"/>
      <c r="P53" s="43">
        <f>IF('[1]Access-Nov'!N53=0,'[1]Access-Nov'!M53,0)</f>
        <v>7080189.6399999997</v>
      </c>
      <c r="Q53" s="43">
        <f>IF('[1]Access-Nov'!N53&gt;0,'[1]Access-Nov'!N53,0)</f>
        <v>0</v>
      </c>
      <c r="R53" s="45">
        <f t="shared" si="6"/>
        <v>7080189.6399999997</v>
      </c>
      <c r="S53" s="43">
        <f>'[1]Access-Nov'!O53</f>
        <v>7080181.7599999998</v>
      </c>
      <c r="T53" s="44">
        <f t="shared" si="7"/>
        <v>0.9999988870354608</v>
      </c>
      <c r="U53" s="43">
        <f>'[1]Access-Nov'!P53</f>
        <v>7080181.7599999998</v>
      </c>
      <c r="V53" s="44">
        <f t="shared" si="8"/>
        <v>0.9999988870354608</v>
      </c>
      <c r="W53" s="43">
        <f>'[1]Access-Nov'!Q53</f>
        <v>7080181.7599999998</v>
      </c>
      <c r="X53" s="44">
        <f t="shared" si="9"/>
        <v>0.9999988870354608</v>
      </c>
    </row>
    <row r="54" spans="1:24" ht="28.5" customHeight="1">
      <c r="A54" s="37" t="str">
        <f>'[1]Access-Nov'!A54</f>
        <v>71103</v>
      </c>
      <c r="B54" s="38" t="str">
        <f>'[1]Access-Nov'!B54</f>
        <v>ENCARGOS FINANC.DA UNIAO-SENTENCAS JUDICIAIS</v>
      </c>
      <c r="C54" s="39" t="str">
        <f>CONCATENATE('[1]Access-Nov'!C54,".",'[1]Access-Nov'!D54)</f>
        <v>28.846</v>
      </c>
      <c r="D54" s="39" t="str">
        <f>CONCATENATE('[1]Access-Nov'!E54,".",'[1]Access-Nov'!G54)</f>
        <v>0901.0625</v>
      </c>
      <c r="E54" s="38" t="str">
        <f>'[1]Access-Nov'!F54</f>
        <v>OPERACOES ESPECIAIS: CUMPRIMENTO DE SENTENCAS JUDICIAIS</v>
      </c>
      <c r="F54" s="38" t="str">
        <f>'[1]Access-Nov'!H54</f>
        <v>SENTENCAS JUDICIAIS TRANSITADAS EM JULGADO DE PEQUENO VALOR</v>
      </c>
      <c r="G54" s="39" t="str">
        <f>'[1]Access-Nov'!I54</f>
        <v>1</v>
      </c>
      <c r="H54" s="39" t="str">
        <f>'[1]Access-Nov'!J54</f>
        <v>0100</v>
      </c>
      <c r="I54" s="38" t="str">
        <f>'[1]Access-Nov'!K54</f>
        <v>RECURSOS PRIMARIOS DE LIVRE APLICACAO</v>
      </c>
      <c r="J54" s="39" t="str">
        <f>'[1]Access-Nov'!L54</f>
        <v>5</v>
      </c>
      <c r="K54" s="41"/>
      <c r="L54" s="41"/>
      <c r="M54" s="41"/>
      <c r="N54" s="41">
        <f t="shared" si="5"/>
        <v>0</v>
      </c>
      <c r="O54" s="41"/>
      <c r="P54" s="43">
        <f>IF('[1]Access-Nov'!N54=0,'[1]Access-Nov'!M54,0)</f>
        <v>190994</v>
      </c>
      <c r="Q54" s="43">
        <f>IF('[1]Access-Nov'!N54&gt;0,'[1]Access-Nov'!N54,0)</f>
        <v>0</v>
      </c>
      <c r="R54" s="43">
        <f t="shared" si="6"/>
        <v>190994</v>
      </c>
      <c r="S54" s="43">
        <f>'[1]Access-Nov'!O54</f>
        <v>190993.69</v>
      </c>
      <c r="T54" s="44">
        <f t="shared" si="7"/>
        <v>0.99999837691236371</v>
      </c>
      <c r="U54" s="43">
        <f>'[1]Access-Nov'!P54</f>
        <v>190993.69</v>
      </c>
      <c r="V54" s="44">
        <f t="shared" si="8"/>
        <v>0.99999837691236371</v>
      </c>
      <c r="W54" s="43">
        <f>'[1]Access-Nov'!Q54</f>
        <v>190993.69</v>
      </c>
      <c r="X54" s="44">
        <f t="shared" si="9"/>
        <v>0.99999837691236371</v>
      </c>
    </row>
    <row r="55" spans="1:24" ht="28.5" customHeight="1">
      <c r="A55" s="37" t="str">
        <f>'[1]Access-Nov'!A55</f>
        <v>71103</v>
      </c>
      <c r="B55" s="38" t="str">
        <f>'[1]Access-Nov'!B55</f>
        <v>ENCARGOS FINANC.DA UNIAO-SENTENCAS JUDICIAIS</v>
      </c>
      <c r="C55" s="39" t="str">
        <f>CONCATENATE('[1]Access-Nov'!C55,".",'[1]Access-Nov'!D55)</f>
        <v>28.846</v>
      </c>
      <c r="D55" s="39" t="str">
        <f>CONCATENATE('[1]Access-Nov'!E55,".",'[1]Access-Nov'!G55)</f>
        <v>0901.0625</v>
      </c>
      <c r="E55" s="38" t="str">
        <f>'[1]Access-Nov'!F55</f>
        <v>OPERACOES ESPECIAIS: CUMPRIMENTO DE SENTENCAS JUDICIAIS</v>
      </c>
      <c r="F55" s="38" t="str">
        <f>'[1]Access-Nov'!H55</f>
        <v>SENTENCAS JUDICIAIS TRANSITADAS EM JULGADO DE PEQUENO VALOR</v>
      </c>
      <c r="G55" s="39" t="str">
        <f>'[1]Access-Nov'!I55</f>
        <v>1</v>
      </c>
      <c r="H55" s="39" t="str">
        <f>'[1]Access-Nov'!J55</f>
        <v>0100</v>
      </c>
      <c r="I55" s="38" t="str">
        <f>'[1]Access-Nov'!K55</f>
        <v>RECURSOS PRIMARIOS DE LIVRE APLICACAO</v>
      </c>
      <c r="J55" s="39" t="str">
        <f>'[1]Access-Nov'!L55</f>
        <v>3</v>
      </c>
      <c r="K55" s="41"/>
      <c r="L55" s="41"/>
      <c r="M55" s="41"/>
      <c r="N55" s="41">
        <f t="shared" si="5"/>
        <v>0</v>
      </c>
      <c r="O55" s="41"/>
      <c r="P55" s="43">
        <f>IF('[1]Access-Nov'!N55=0,'[1]Access-Nov'!M55,0)</f>
        <v>208314894.30000001</v>
      </c>
      <c r="Q55" s="43">
        <f>IF('[1]Access-Nov'!N55&gt;0,'[1]Access-Nov'!N55,0)</f>
        <v>0</v>
      </c>
      <c r="R55" s="43">
        <f t="shared" si="6"/>
        <v>208314894.30000001</v>
      </c>
      <c r="S55" s="43">
        <f>'[1]Access-Nov'!O55</f>
        <v>208120222.08000001</v>
      </c>
      <c r="T55" s="44">
        <f t="shared" si="7"/>
        <v>0.99906549063304306</v>
      </c>
      <c r="U55" s="43">
        <f>'[1]Access-Nov'!P55</f>
        <v>208120222.08000001</v>
      </c>
      <c r="V55" s="44">
        <f t="shared" si="8"/>
        <v>0.99906549063304306</v>
      </c>
      <c r="W55" s="43">
        <f>'[1]Access-Nov'!Q55</f>
        <v>208120222.08000001</v>
      </c>
      <c r="X55" s="44">
        <f t="shared" si="9"/>
        <v>0.99906549063304306</v>
      </c>
    </row>
    <row r="56" spans="1:24" ht="28.5" customHeight="1">
      <c r="A56" s="37" t="str">
        <f>'[1]Access-Nov'!A56</f>
        <v>71103</v>
      </c>
      <c r="B56" s="38" t="str">
        <f>'[1]Access-Nov'!B56</f>
        <v>ENCARGOS FINANC.DA UNIAO-SENTENCAS JUDICIAIS</v>
      </c>
      <c r="C56" s="39" t="str">
        <f>CONCATENATE('[1]Access-Nov'!C56,".",'[1]Access-Nov'!D56)</f>
        <v>28.846</v>
      </c>
      <c r="D56" s="39" t="str">
        <f>CONCATENATE('[1]Access-Nov'!E56,".",'[1]Access-Nov'!G56)</f>
        <v>0901.0625</v>
      </c>
      <c r="E56" s="38" t="str">
        <f>'[1]Access-Nov'!F56</f>
        <v>OPERACOES ESPECIAIS: CUMPRIMENTO DE SENTENCAS JUDICIAIS</v>
      </c>
      <c r="F56" s="38" t="str">
        <f>'[1]Access-Nov'!H56</f>
        <v>SENTENCAS JUDICIAIS TRANSITADAS EM JULGADO DE PEQUENO VALOR</v>
      </c>
      <c r="G56" s="39" t="str">
        <f>'[1]Access-Nov'!I56</f>
        <v>1</v>
      </c>
      <c r="H56" s="39" t="str">
        <f>'[1]Access-Nov'!J56</f>
        <v>0100</v>
      </c>
      <c r="I56" s="38" t="str">
        <f>'[1]Access-Nov'!K56</f>
        <v>RECURSOS PRIMARIOS DE LIVRE APLICACAO</v>
      </c>
      <c r="J56" s="39" t="str">
        <f>'[1]Access-Nov'!L56</f>
        <v>1</v>
      </c>
      <c r="K56" s="41"/>
      <c r="L56" s="41"/>
      <c r="M56" s="41"/>
      <c r="N56" s="41">
        <f t="shared" si="5"/>
        <v>0</v>
      </c>
      <c r="O56" s="41"/>
      <c r="P56" s="43">
        <f>IF('[1]Access-Nov'!N56=0,'[1]Access-Nov'!M56,0)</f>
        <v>33900518</v>
      </c>
      <c r="Q56" s="43">
        <f>IF('[1]Access-Nov'!N56&gt;0,'[1]Access-Nov'!N56,0)</f>
        <v>0</v>
      </c>
      <c r="R56" s="43">
        <f t="shared" si="6"/>
        <v>33900518</v>
      </c>
      <c r="S56" s="43">
        <f>'[1]Access-Nov'!O56</f>
        <v>33900045.18</v>
      </c>
      <c r="T56" s="44">
        <f t="shared" si="7"/>
        <v>0.99998605272049235</v>
      </c>
      <c r="U56" s="43">
        <f>'[1]Access-Nov'!P56</f>
        <v>33900045.18</v>
      </c>
      <c r="V56" s="44">
        <f t="shared" si="8"/>
        <v>0.99998605272049235</v>
      </c>
      <c r="W56" s="43">
        <f>'[1]Access-Nov'!Q56</f>
        <v>33900045.18</v>
      </c>
      <c r="X56" s="44">
        <f t="shared" si="9"/>
        <v>0.99998605272049235</v>
      </c>
    </row>
    <row r="57" spans="1:24" ht="28.5" customHeight="1">
      <c r="A57" s="37" t="str">
        <f>'[1]Access-Nov'!A57</f>
        <v>71103</v>
      </c>
      <c r="B57" s="38" t="str">
        <f>'[1]Access-Nov'!B57</f>
        <v>ENCARGOS FINANC.DA UNIAO-SENTENCAS JUDICIAIS</v>
      </c>
      <c r="C57" s="39" t="str">
        <f>CONCATENATE('[1]Access-Nov'!C57,".",'[1]Access-Nov'!D57)</f>
        <v>28.846</v>
      </c>
      <c r="D57" s="39" t="str">
        <f>CONCATENATE('[1]Access-Nov'!E57,".",'[1]Access-Nov'!G57)</f>
        <v>0901.0625</v>
      </c>
      <c r="E57" s="38" t="str">
        <f>'[1]Access-Nov'!F57</f>
        <v>OPERACOES ESPECIAIS: CUMPRIMENTO DE SENTENCAS JUDICIAIS</v>
      </c>
      <c r="F57" s="38" t="str">
        <f>'[1]Access-Nov'!H57</f>
        <v>SENTENCAS JUDICIAIS TRANSITADAS EM JULGADO DE PEQUENO VALOR</v>
      </c>
      <c r="G57" s="39" t="str">
        <f>'[1]Access-Nov'!I57</f>
        <v>1</v>
      </c>
      <c r="H57" s="39" t="str">
        <f>'[1]Access-Nov'!J57</f>
        <v>0144</v>
      </c>
      <c r="I57" s="38" t="str">
        <f>'[1]Access-Nov'!K57</f>
        <v>TITULOS DE RESPONSABILID.DO TESOURO NACIONAL</v>
      </c>
      <c r="J57" s="39" t="str">
        <f>'[1]Access-Nov'!L57</f>
        <v>3</v>
      </c>
      <c r="K57" s="41"/>
      <c r="L57" s="41"/>
      <c r="M57" s="41"/>
      <c r="N57" s="41">
        <f t="shared" si="5"/>
        <v>0</v>
      </c>
      <c r="O57" s="41"/>
      <c r="P57" s="43">
        <f>IF('[1]Access-Nov'!N57=0,'[1]Access-Nov'!M57,0)</f>
        <v>224580099.24000001</v>
      </c>
      <c r="Q57" s="43">
        <f>IF('[1]Access-Nov'!N57&gt;0,'[1]Access-Nov'!N57,0)</f>
        <v>0</v>
      </c>
      <c r="R57" s="43">
        <f t="shared" si="6"/>
        <v>224580099.24000001</v>
      </c>
      <c r="S57" s="43">
        <f>'[1]Access-Nov'!O57</f>
        <v>224397927.50999999</v>
      </c>
      <c r="T57" s="44">
        <f t="shared" si="7"/>
        <v>0.99918883404800107</v>
      </c>
      <c r="U57" s="43">
        <f>'[1]Access-Nov'!P57</f>
        <v>224397927.50999999</v>
      </c>
      <c r="V57" s="44">
        <f t="shared" si="8"/>
        <v>0.99918883404800107</v>
      </c>
      <c r="W57" s="43">
        <f>'[1]Access-Nov'!Q57</f>
        <v>224397927.50999999</v>
      </c>
      <c r="X57" s="44">
        <f t="shared" si="9"/>
        <v>0.99918883404800107</v>
      </c>
    </row>
    <row r="58" spans="1:24" ht="28.5" customHeight="1" thickBot="1">
      <c r="A58" s="37" t="str">
        <f>'[1]Access-Nov'!A58</f>
        <v>71103</v>
      </c>
      <c r="B58" s="38" t="str">
        <f>'[1]Access-Nov'!B58</f>
        <v>ENCARGOS FINANC.DA UNIAO-SENTENCAS JUDICIAIS</v>
      </c>
      <c r="C58" s="39" t="str">
        <f>CONCATENATE('[1]Access-Nov'!C58,".",'[1]Access-Nov'!D58)</f>
        <v>28.846</v>
      </c>
      <c r="D58" s="39" t="str">
        <f>CONCATENATE('[1]Access-Nov'!E58,".",'[1]Access-Nov'!G58)</f>
        <v>0901.0625</v>
      </c>
      <c r="E58" s="38" t="str">
        <f>'[1]Access-Nov'!F58</f>
        <v>OPERACOES ESPECIAIS: CUMPRIMENTO DE SENTENCAS JUDICIAIS</v>
      </c>
      <c r="F58" s="38" t="str">
        <f>'[1]Access-Nov'!H58</f>
        <v>SENTENCAS JUDICIAIS TRANSITADAS EM JULGADO DE PEQUENO VALOR</v>
      </c>
      <c r="G58" s="39" t="str">
        <f>'[1]Access-Nov'!I58</f>
        <v>1</v>
      </c>
      <c r="H58" s="39" t="str">
        <f>'[1]Access-Nov'!J58</f>
        <v>0144</v>
      </c>
      <c r="I58" s="38" t="str">
        <f>'[1]Access-Nov'!K58</f>
        <v>TITULOS DE RESPONSABILID.DO TESOURO NACIONAL</v>
      </c>
      <c r="J58" s="39" t="str">
        <f>'[1]Access-Nov'!L58</f>
        <v>1</v>
      </c>
      <c r="K58" s="41"/>
      <c r="L58" s="41"/>
      <c r="M58" s="41"/>
      <c r="N58" s="41">
        <f t="shared" si="5"/>
        <v>0</v>
      </c>
      <c r="O58" s="41"/>
      <c r="P58" s="43">
        <f>IF('[1]Access-Nov'!N58=0,'[1]Access-Nov'!M58,0)</f>
        <v>11316645.619999999</v>
      </c>
      <c r="Q58" s="43">
        <f>IF('[1]Access-Nov'!N58&gt;0,'[1]Access-Nov'!N58,0)</f>
        <v>0</v>
      </c>
      <c r="R58" s="43">
        <f t="shared" si="6"/>
        <v>11316645.619999999</v>
      </c>
      <c r="S58" s="43">
        <f>'[1]Access-Nov'!O58</f>
        <v>11316643.869999999</v>
      </c>
      <c r="T58" s="44">
        <f t="shared" si="7"/>
        <v>0.9999998453605371</v>
      </c>
      <c r="U58" s="43">
        <f>'[1]Access-Nov'!P58</f>
        <v>11316643.869999999</v>
      </c>
      <c r="V58" s="44">
        <f t="shared" si="8"/>
        <v>0.9999998453605371</v>
      </c>
      <c r="W58" s="43">
        <f>'[1]Access-Nov'!Q58</f>
        <v>11316643.869999999</v>
      </c>
      <c r="X58" s="44">
        <f t="shared" si="9"/>
        <v>0.9999998453605371</v>
      </c>
    </row>
    <row r="59" spans="1:24" ht="28.5" customHeight="1" thickBot="1">
      <c r="A59" s="14" t="s">
        <v>48</v>
      </c>
      <c r="B59" s="46"/>
      <c r="C59" s="46"/>
      <c r="D59" s="46"/>
      <c r="E59" s="46"/>
      <c r="F59" s="46"/>
      <c r="G59" s="46"/>
      <c r="H59" s="46"/>
      <c r="I59" s="46"/>
      <c r="J59" s="15"/>
      <c r="K59" s="47">
        <f t="shared" ref="K59:S59" si="10">SUM(K10:K58)</f>
        <v>0</v>
      </c>
      <c r="L59" s="47">
        <f t="shared" si="10"/>
        <v>0</v>
      </c>
      <c r="M59" s="47">
        <f t="shared" si="10"/>
        <v>0</v>
      </c>
      <c r="N59" s="47">
        <f t="shared" si="10"/>
        <v>0</v>
      </c>
      <c r="O59" s="47">
        <f t="shared" si="10"/>
        <v>0</v>
      </c>
      <c r="P59" s="48">
        <f t="shared" si="10"/>
        <v>2399477508.7600002</v>
      </c>
      <c r="Q59" s="48">
        <f t="shared" si="10"/>
        <v>4633029190.2600002</v>
      </c>
      <c r="R59" s="48">
        <f t="shared" si="10"/>
        <v>7032506699.0200005</v>
      </c>
      <c r="S59" s="48">
        <f t="shared" si="10"/>
        <v>7024449860.2200003</v>
      </c>
      <c r="T59" s="49">
        <f>IF(R59&gt;0,S59/R59,0)</f>
        <v>0.99885434324561351</v>
      </c>
      <c r="U59" s="48">
        <f>SUM(U10:U58)</f>
        <v>7024449860.2200003</v>
      </c>
      <c r="V59" s="49">
        <f>IF(R59&gt;0,U59/R59,0)</f>
        <v>0.99885434324561351</v>
      </c>
      <c r="W59" s="48">
        <f>SUM(W10:W58)</f>
        <v>7024449860.2200003</v>
      </c>
      <c r="X59" s="49">
        <f>IF(R59&gt;0,W59/R59,0)</f>
        <v>0.99885434324561351</v>
      </c>
    </row>
    <row r="60" spans="1:24" ht="28.5" customHeight="1">
      <c r="A60" s="50" t="s">
        <v>49</v>
      </c>
      <c r="B60" s="2"/>
      <c r="C60" s="2"/>
      <c r="D60" s="2"/>
      <c r="E60" s="2"/>
      <c r="F60" s="2"/>
      <c r="G60" s="2"/>
      <c r="H60" s="3"/>
      <c r="I60" s="3"/>
      <c r="J60" s="3"/>
      <c r="K60" s="2"/>
      <c r="L60" s="2"/>
      <c r="M60" s="2"/>
      <c r="N60" s="2"/>
      <c r="O60" s="2"/>
      <c r="P60" s="51"/>
      <c r="Q60" s="2"/>
      <c r="R60" s="2"/>
      <c r="S60" s="2"/>
      <c r="T60" s="2"/>
      <c r="U60" s="4"/>
      <c r="V60" s="2"/>
      <c r="W60" s="4"/>
      <c r="X60" s="2"/>
    </row>
    <row r="61" spans="1:24" ht="28.5" customHeight="1">
      <c r="A61" s="50" t="s">
        <v>50</v>
      </c>
      <c r="B61" s="52"/>
      <c r="C61" s="2"/>
      <c r="D61" s="2"/>
      <c r="E61" s="2"/>
      <c r="F61" s="2"/>
      <c r="G61" s="2"/>
      <c r="H61" s="3"/>
      <c r="I61" s="3"/>
      <c r="J61" s="3"/>
      <c r="K61" s="2"/>
      <c r="L61" s="2"/>
      <c r="M61" s="2"/>
      <c r="N61" s="2"/>
      <c r="O61" s="2"/>
      <c r="P61" s="53"/>
      <c r="Q61" s="2"/>
      <c r="R61" s="2"/>
      <c r="S61" s="2"/>
      <c r="T61" s="2"/>
      <c r="U61" s="4"/>
      <c r="V61" s="2"/>
      <c r="W61" s="4"/>
      <c r="X61" s="2"/>
    </row>
  </sheetData>
  <mergeCells count="17">
    <mergeCell ref="A59:J5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Nov</vt:lpstr>
      <vt:lpstr>Nov!Area_de_impressao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2020-12-18T21:42:45Z</dcterms:created>
  <dcterms:modified xsi:type="dcterms:W3CDTF">2020-12-18T21:43:24Z</dcterms:modified>
</cp:coreProperties>
</file>