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Jan" sheetId="1" r:id="rId1"/>
  </sheets>
  <externalReferences>
    <externalReference r:id="rId2"/>
  </externalReferences>
  <definedNames>
    <definedName name="_xlnm.Print_Area" localSheetId="0">Jan!$A$1:$X$16</definedName>
  </definedNames>
  <calcPr calcId="145621"/>
</workbook>
</file>

<file path=xl/calcChain.xml><?xml version="1.0" encoding="utf-8"?>
<calcChain xmlns="http://schemas.openxmlformats.org/spreadsheetml/2006/main">
  <c r="O14" i="1" l="1"/>
  <c r="M14" i="1"/>
  <c r="L14" i="1"/>
  <c r="K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14" i="1" s="1"/>
  <c r="U10" i="1"/>
  <c r="S10" i="1"/>
  <c r="S14" i="1" s="1"/>
  <c r="Q10" i="1"/>
  <c r="Q14" i="1" s="1"/>
  <c r="P10" i="1"/>
  <c r="P14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U14" i="1" l="1"/>
  <c r="V10" i="1"/>
  <c r="R14" i="1"/>
  <c r="X10" i="1"/>
  <c r="T10" i="1"/>
  <c r="V12" i="1"/>
  <c r="X12" i="1"/>
  <c r="T12" i="1"/>
  <c r="V11" i="1"/>
  <c r="X11" i="1"/>
  <c r="T11" i="1"/>
  <c r="V13" i="1"/>
  <c r="X13" i="1"/>
  <c r="T13" i="1"/>
  <c r="N14" i="1"/>
  <c r="X14" i="1" l="1"/>
  <c r="T14" i="1"/>
  <c r="V1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<sst xmlns="http://schemas.openxmlformats.org/spreadsheetml/2006/main" count="55" uniqueCount="51">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</sst>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color rgb="FF000000"/>
      <name val="Arial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8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9" applyNumberFormat="0" applyAlignment="0" applyProtection="0"/>
    <xf numFmtId="0" fontId="20" fillId="8" borderId="29" applyNumberFormat="0" applyAlignment="0" applyProtection="0"/>
    <xf numFmtId="0" fontId="20" fillId="8" borderId="29" applyNumberFormat="0" applyAlignment="0" applyProtection="0"/>
    <xf numFmtId="0" fontId="21" fillId="8" borderId="29"/>
    <xf numFmtId="0" fontId="20" fillId="8" borderId="29" applyNumberFormat="0" applyAlignment="0" applyProtection="0"/>
    <xf numFmtId="0" fontId="20" fillId="8" borderId="29" applyNumberFormat="0" applyAlignment="0" applyProtection="0"/>
    <xf numFmtId="0" fontId="22" fillId="0" borderId="0">
      <alignment vertical="center"/>
    </xf>
    <xf numFmtId="0" fontId="23" fillId="21" borderId="30" applyNumberFormat="0" applyAlignment="0" applyProtection="0"/>
    <xf numFmtId="0" fontId="23" fillId="21" borderId="30" applyNumberFormat="0" applyAlignment="0" applyProtection="0"/>
    <xf numFmtId="0" fontId="24" fillId="21" borderId="30"/>
    <xf numFmtId="0" fontId="23" fillId="21" borderId="30" applyNumberFormat="0" applyAlignment="0" applyProtection="0"/>
    <xf numFmtId="0" fontId="23" fillId="21" borderId="30" applyNumberFormat="0" applyAlignment="0" applyProtection="0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6" fillId="0" borderId="31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3" fillId="21" borderId="30" applyNumberFormat="0" applyAlignment="0" applyProtection="0"/>
    <xf numFmtId="4" fontId="7" fillId="0" borderId="0"/>
    <xf numFmtId="169" fontId="7" fillId="0" borderId="0"/>
    <xf numFmtId="170" fontId="3" fillId="0" borderId="0" applyBorder="0" applyAlignment="0" applyProtection="0"/>
    <xf numFmtId="170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8" borderId="29" applyNumberFormat="0" applyAlignment="0" applyProtection="0"/>
    <xf numFmtId="174" fontId="3" fillId="0" borderId="0" applyFill="0" applyBorder="0" applyAlignment="0" applyProtection="0"/>
    <xf numFmtId="0" fontId="3" fillId="0" borderId="0" applyFill="0" applyBorder="0" applyAlignment="0" applyProtection="0"/>
    <xf numFmtId="174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3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9" applyNumberFormat="0" applyAlignment="0" applyProtection="0"/>
    <xf numFmtId="0" fontId="29" fillId="0" borderId="36">
      <alignment horizontal="center"/>
    </xf>
    <xf numFmtId="0" fontId="36" fillId="0" borderId="37">
      <alignment horizontal="center"/>
    </xf>
    <xf numFmtId="175" fontId="7" fillId="0" borderId="0"/>
    <xf numFmtId="0" fontId="25" fillId="0" borderId="31" applyNumberFormat="0" applyFill="0" applyAlignment="0" applyProtection="0"/>
    <xf numFmtId="170" fontId="7" fillId="0" borderId="0"/>
    <xf numFmtId="176" fontId="3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38" applyNumberFormat="0" applyAlignment="0" applyProtection="0"/>
    <xf numFmtId="0" fontId="3" fillId="23" borderId="38" applyNumberFormat="0" applyAlignment="0" applyProtection="0"/>
    <xf numFmtId="0" fontId="3" fillId="23" borderId="38" applyNumberFormat="0" applyAlignment="0" applyProtection="0"/>
    <xf numFmtId="0" fontId="3" fillId="23" borderId="38" applyNumberFormat="0" applyAlignment="0" applyProtection="0"/>
    <xf numFmtId="0" fontId="3" fillId="23" borderId="38" applyNumberFormat="0" applyAlignment="0" applyProtection="0"/>
    <xf numFmtId="0" fontId="3" fillId="23" borderId="38" applyNumberFormat="0" applyAlignment="0" applyProtection="0"/>
    <xf numFmtId="0" fontId="42" fillId="8" borderId="39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2" fillId="8" borderId="39" applyNumberFormat="0" applyAlignment="0" applyProtection="0"/>
    <xf numFmtId="0" fontId="42" fillId="8" borderId="39" applyNumberFormat="0" applyAlignment="0" applyProtection="0"/>
    <xf numFmtId="0" fontId="43" fillId="8" borderId="39"/>
    <xf numFmtId="0" fontId="42" fillId="8" borderId="39" applyNumberFormat="0" applyAlignment="0" applyProtection="0"/>
    <xf numFmtId="0" fontId="42" fillId="8" borderId="39" applyNumberFormat="0" applyAlignment="0" applyProtection="0"/>
    <xf numFmtId="38" fontId="7" fillId="0" borderId="0"/>
    <xf numFmtId="38" fontId="44" fillId="0" borderId="40"/>
    <xf numFmtId="179" fontId="41" fillId="0" borderId="0">
      <protection locked="0"/>
    </xf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7" fillId="0" borderId="0"/>
    <xf numFmtId="180" fontId="3" fillId="0" borderId="0" applyFill="0" applyBorder="0" applyAlignment="0" applyProtection="0"/>
    <xf numFmtId="170" fontId="3" fillId="0" borderId="0"/>
    <xf numFmtId="0" fontId="3" fillId="0" borderId="0"/>
    <xf numFmtId="170" fontId="3" fillId="0" borderId="0"/>
    <xf numFmtId="170" fontId="41" fillId="0" borderId="0"/>
    <xf numFmtId="170" fontId="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7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8" fillId="0" borderId="0" applyNumberFormat="0" applyFill="0" applyBorder="0" applyAlignment="0" applyProtection="0"/>
    <xf numFmtId="0" fontId="49" fillId="0" borderId="41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50" fillId="0" borderId="33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52" fillId="0" borderId="34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53" fillId="0" borderId="35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3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42"/>
    <xf numFmtId="2" fontId="56" fillId="0" borderId="0">
      <protection locked="0"/>
    </xf>
    <xf numFmtId="2" fontId="56" fillId="0" borderId="0">
      <protection locked="0"/>
    </xf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8" fillId="0" borderId="43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1" fillId="0" borderId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3" fontId="7" fillId="0" borderId="0"/>
    <xf numFmtId="0" fontId="45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49" fontId="2" fillId="0" borderId="24" xfId="3" applyNumberFormat="1" applyFont="1" applyFill="1" applyBorder="1" applyAlignment="1">
      <alignment horizontal="left" vertical="center" wrapText="1"/>
    </xf>
    <xf numFmtId="49" fontId="2" fillId="0" borderId="24" xfId="3" applyNumberFormat="1" applyFont="1" applyFill="1" applyBorder="1" applyAlignment="1">
      <alignment horizontal="center" vertical="center" wrapText="1"/>
    </xf>
    <xf numFmtId="49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3" fillId="0" borderId="0" xfId="0" applyFont="1" applyBorder="1"/>
    <xf numFmtId="43" fontId="2" fillId="0" borderId="0" xfId="1" applyFont="1" applyBorder="1"/>
    <xf numFmtId="0" fontId="4" fillId="0" borderId="0" xfId="0" applyFont="1" applyBorder="1"/>
    <xf numFmtId="43" fontId="2" fillId="0" borderId="0" xfId="0" applyNumberFormat="1" applyFont="1" applyBorder="1"/>
  </cellXfs>
  <cellStyles count="392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18" xfId="243"/>
    <cellStyle name="Normal 2" xfId="244"/>
    <cellStyle name="Normal 2 2" xfId="245"/>
    <cellStyle name="Normal 2 3" xfId="246"/>
    <cellStyle name="Normal 2 3 2" xfId="247"/>
    <cellStyle name="Normal 2 3_00_Decisão Anexo V 2015_MEMORIAL_Oficial SOF" xfId="248"/>
    <cellStyle name="Normal 2 4" xfId="249"/>
    <cellStyle name="Normal 2 5" xfId="250"/>
    <cellStyle name="Normal 2 6" xfId="251"/>
    <cellStyle name="Normal 2 7" xfId="252"/>
    <cellStyle name="Normal 2 8" xfId="3"/>
    <cellStyle name="Normal 2_00_Decisão Anexo V 2015_MEMORIAL_Oficial SOF" xfId="253"/>
    <cellStyle name="Normal 3" xfId="254"/>
    <cellStyle name="Normal 3 2" xfId="255"/>
    <cellStyle name="Normal 3_05_Impactos_Demais PLs_2013_Dados CNJ de jul-12" xfId="256"/>
    <cellStyle name="Normal 4" xfId="257"/>
    <cellStyle name="Normal 5" xfId="258"/>
    <cellStyle name="Normal 6" xfId="259"/>
    <cellStyle name="Normal 7" xfId="260"/>
    <cellStyle name="Normal 8" xfId="261"/>
    <cellStyle name="Normal 9" xfId="262"/>
    <cellStyle name="Nota 2" xfId="263"/>
    <cellStyle name="Nota 2 2" xfId="264"/>
    <cellStyle name="Nota 2_00_Decisão Anexo V 2015_MEMORIAL_Oficial SOF" xfId="265"/>
    <cellStyle name="Nota 3" xfId="266"/>
    <cellStyle name="Nota 4" xfId="267"/>
    <cellStyle name="Note" xfId="268"/>
    <cellStyle name="Output" xfId="269"/>
    <cellStyle name="Percent_Agenda" xfId="270"/>
    <cellStyle name="Percentual" xfId="271"/>
    <cellStyle name="Ponto" xfId="272"/>
    <cellStyle name="Porcentagem 10" xfId="273"/>
    <cellStyle name="Porcentagem 11" xfId="2"/>
    <cellStyle name="Porcentagem 11 2" xfId="274"/>
    <cellStyle name="Porcentagem 12" xfId="8"/>
    <cellStyle name="Porcentagem 2" xfId="4"/>
    <cellStyle name="Porcentagem 2 2" xfId="275"/>
    <cellStyle name="Porcentagem 2 3" xfId="276"/>
    <cellStyle name="Porcentagem 2_FCDF 2014_2ª Versão" xfId="277"/>
    <cellStyle name="Porcentagem 3" xfId="278"/>
    <cellStyle name="Porcentagem 4" xfId="279"/>
    <cellStyle name="Porcentagem 5" xfId="280"/>
    <cellStyle name="Porcentagem 6" xfId="281"/>
    <cellStyle name="Porcentagem 7" xfId="282"/>
    <cellStyle name="Porcentagem 8" xfId="283"/>
    <cellStyle name="Porcentagem 9" xfId="284"/>
    <cellStyle name="rodape" xfId="285"/>
    <cellStyle name="Saída 2" xfId="286"/>
    <cellStyle name="Saída 2 2" xfId="287"/>
    <cellStyle name="Saída 2_05_Impactos_Demais PLs_2013_Dados CNJ de jul-12" xfId="288"/>
    <cellStyle name="Saída 3" xfId="289"/>
    <cellStyle name="Saída 4" xfId="290"/>
    <cellStyle name="Sep. milhar [0]" xfId="291"/>
    <cellStyle name="Sep. milhar [2]" xfId="292"/>
    <cellStyle name="Separador de m" xfId="293"/>
    <cellStyle name="Separador de milhares 10" xfId="294"/>
    <cellStyle name="Separador de milhares 2" xfId="295"/>
    <cellStyle name="Separador de milhares 2 2" xfId="296"/>
    <cellStyle name="Separador de milhares 2 2 3" xfId="297"/>
    <cellStyle name="Separador de milhares 2 2 6" xfId="298"/>
    <cellStyle name="Separador de milhares 2 2_00_Decisão Anexo V 2015_MEMORIAL_Oficial SOF" xfId="299"/>
    <cellStyle name="Separador de milhares 2 3" xfId="300"/>
    <cellStyle name="Separador de milhares 2 3 2" xfId="301"/>
    <cellStyle name="Separador de milhares 2 3 2 2" xfId="302"/>
    <cellStyle name="Separador de milhares 2 3 2 2 2" xfId="303"/>
    <cellStyle name="Separador de milhares 2 3 2 2_00_Decisão Anexo V 2015_MEMORIAL_Oficial SOF" xfId="304"/>
    <cellStyle name="Separador de milhares 2 3 2_00_Decisão Anexo V 2015_MEMORIAL_Oficial SOF" xfId="305"/>
    <cellStyle name="Separador de milhares 2 3 3" xfId="306"/>
    <cellStyle name="Separador de milhares 2 3_00_Decisão Anexo V 2015_MEMORIAL_Oficial SOF" xfId="307"/>
    <cellStyle name="Separador de milhares 2 4" xfId="308"/>
    <cellStyle name="Separador de milhares 2 5" xfId="309"/>
    <cellStyle name="Separador de milhares 2 5 2" xfId="310"/>
    <cellStyle name="Separador de milhares 2 5_00_Decisão Anexo V 2015_MEMORIAL_Oficial SOF" xfId="311"/>
    <cellStyle name="Separador de milhares 2_00_Decisão Anexo V 2015_MEMORIAL_Oficial SOF" xfId="312"/>
    <cellStyle name="Separador de milhares 3" xfId="313"/>
    <cellStyle name="Separador de milhares 3 2" xfId="314"/>
    <cellStyle name="Separador de milhares 3 3" xfId="315"/>
    <cellStyle name="Separador de milhares 3_00_Decisão Anexo V 2015_MEMORIAL_Oficial SOF" xfId="316"/>
    <cellStyle name="Separador de milhares 4" xfId="317"/>
    <cellStyle name="Separador de milhares 5" xfId="318"/>
    <cellStyle name="Separador de milhares 6" xfId="319"/>
    <cellStyle name="Separador de milhares 7" xfId="320"/>
    <cellStyle name="Separador de milhares 8" xfId="321"/>
    <cellStyle name="Separador de milhares 9" xfId="322"/>
    <cellStyle name="TableStyleLight1" xfId="323"/>
    <cellStyle name="TableStyleLight1 2" xfId="324"/>
    <cellStyle name="TableStyleLight1 3" xfId="325"/>
    <cellStyle name="TableStyleLight1 5" xfId="326"/>
    <cellStyle name="TableStyleLight1_00_Decisão Anexo V 2015_MEMORIAL_Oficial SOF" xfId="327"/>
    <cellStyle name="Texto de Aviso 2" xfId="328"/>
    <cellStyle name="Texto de Aviso 2 2" xfId="329"/>
    <cellStyle name="Texto de Aviso 2_05_Impactos_Demais PLs_2013_Dados CNJ de jul-12" xfId="330"/>
    <cellStyle name="Texto de Aviso 3" xfId="331"/>
    <cellStyle name="Texto de Aviso 4" xfId="332"/>
    <cellStyle name="Texto Explicativo 2" xfId="333"/>
    <cellStyle name="Texto Explicativo 2 2" xfId="334"/>
    <cellStyle name="Texto Explicativo 2_05_Impactos_Demais PLs_2013_Dados CNJ de jul-12" xfId="335"/>
    <cellStyle name="Texto Explicativo 3" xfId="336"/>
    <cellStyle name="Texto Explicativo 4" xfId="337"/>
    <cellStyle name="Texto, derecha" xfId="338"/>
    <cellStyle name="Texto, izquierda" xfId="339"/>
    <cellStyle name="Title" xfId="340"/>
    <cellStyle name="Titulo" xfId="341"/>
    <cellStyle name="Título 1 1" xfId="342"/>
    <cellStyle name="Título 1 2" xfId="343"/>
    <cellStyle name="Título 1 2 2" xfId="344"/>
    <cellStyle name="Título 1 2_05_Impactos_Demais PLs_2013_Dados CNJ de jul-12" xfId="345"/>
    <cellStyle name="Título 1 3" xfId="346"/>
    <cellStyle name="Título 1 4" xfId="347"/>
    <cellStyle name="Título 10" xfId="348"/>
    <cellStyle name="Título 11" xfId="349"/>
    <cellStyle name="Título 2 2" xfId="350"/>
    <cellStyle name="Título 2 2 2" xfId="351"/>
    <cellStyle name="Título 2 2_05_Impactos_Demais PLs_2013_Dados CNJ de jul-12" xfId="352"/>
    <cellStyle name="Título 2 3" xfId="353"/>
    <cellStyle name="Título 2 4" xfId="354"/>
    <cellStyle name="Título 3 2" xfId="355"/>
    <cellStyle name="Título 3 2 2" xfId="356"/>
    <cellStyle name="Título 3 2_05_Impactos_Demais PLs_2013_Dados CNJ de jul-12" xfId="357"/>
    <cellStyle name="Título 3 3" xfId="358"/>
    <cellStyle name="Título 3 4" xfId="359"/>
    <cellStyle name="Título 4 2" xfId="360"/>
    <cellStyle name="Título 4 2 2" xfId="361"/>
    <cellStyle name="Título 4 2_05_Impactos_Demais PLs_2013_Dados CNJ de jul-12" xfId="362"/>
    <cellStyle name="Título 4 3" xfId="363"/>
    <cellStyle name="Título 4 4" xfId="364"/>
    <cellStyle name="Título 5" xfId="365"/>
    <cellStyle name="Título 5 2" xfId="366"/>
    <cellStyle name="Título 5 3" xfId="367"/>
    <cellStyle name="Título 5_05_Impactos_Demais PLs_2013_Dados CNJ de jul-12" xfId="368"/>
    <cellStyle name="Título 6" xfId="369"/>
    <cellStyle name="Título 6 2" xfId="370"/>
    <cellStyle name="Título 6_34" xfId="371"/>
    <cellStyle name="Título 7" xfId="372"/>
    <cellStyle name="Título 8" xfId="373"/>
    <cellStyle name="Título 9" xfId="374"/>
    <cellStyle name="Titulo_00_Equalização ASMED_SOF" xfId="375"/>
    <cellStyle name="Titulo1" xfId="376"/>
    <cellStyle name="Titulo2" xfId="377"/>
    <cellStyle name="Total 2" xfId="378"/>
    <cellStyle name="Total 2 2" xfId="379"/>
    <cellStyle name="Total 2_05_Impactos_Demais PLs_2013_Dados CNJ de jul-12" xfId="380"/>
    <cellStyle name="Total 3" xfId="381"/>
    <cellStyle name="Total 4" xfId="382"/>
    <cellStyle name="V¡rgula" xfId="383"/>
    <cellStyle name="V¡rgula0" xfId="384"/>
    <cellStyle name="Vírgul - Estilo1" xfId="385"/>
    <cellStyle name="Vírgula" xfId="1" builtinId="3"/>
    <cellStyle name="Vírgula 2" xfId="5"/>
    <cellStyle name="Vírgula 2 2" xfId="386"/>
    <cellStyle name="Vírgula 3" xfId="387"/>
    <cellStyle name="Vírgula 4" xfId="388"/>
    <cellStyle name="Vírgula 5" xfId="389"/>
    <cellStyle name="Vírgula 6" xfId="7"/>
    <cellStyle name="Vírgula0" xfId="390"/>
    <cellStyle name="Warning Text" xfId="3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A9" t="str">
            <v>25917</v>
          </cell>
          <cell r="B9" t="str">
            <v>FUNDO DO REGIME GERAL DE PREVIDENCIA SOCIAL</v>
          </cell>
          <cell r="C9" t="str">
            <v>28</v>
          </cell>
          <cell r="D9" t="str">
            <v>846</v>
          </cell>
          <cell r="E9" t="str">
            <v>0901</v>
          </cell>
          <cell r="F9" t="str">
            <v>OPERACOES ESPECIAIS: CUMPRIMENTO DE SENTENCAS JUDICIAIS</v>
          </cell>
          <cell r="G9" t="str">
            <v>0625</v>
          </cell>
          <cell r="H9" t="str">
            <v>SENTENCAS JUDICIAIS TRANSITADAS EM JULGADO DE PEQUENO VALOR</v>
          </cell>
          <cell r="I9" t="str">
            <v>2</v>
          </cell>
          <cell r="J9" t="str">
            <v>0153</v>
          </cell>
          <cell r="K9" t="str">
            <v>REC.DEST.ATIVIDADES-FINS DA SEGURIDADE SOCIAL</v>
          </cell>
          <cell r="L9" t="str">
            <v>3</v>
          </cell>
          <cell r="M9">
            <v>114.35</v>
          </cell>
          <cell r="N9">
            <v>0</v>
          </cell>
        </row>
        <row r="10">
          <cell r="A10" t="str">
            <v>71103</v>
          </cell>
          <cell r="B10" t="str">
            <v>ENCARGOS FINANC.DA UNIAO-SENTENCAS JUDICIAIS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00G5</v>
          </cell>
          <cell r="H10" t="str">
            <v>CONTRIBUICAO DA UNIAO, DE SUAS AUTARQUIAS E FUNDACOES PARA O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1</v>
          </cell>
          <cell r="M10">
            <v>199899.82</v>
          </cell>
          <cell r="N10">
            <v>0</v>
          </cell>
          <cell r="O10">
            <v>199899.82</v>
          </cell>
          <cell r="P10">
            <v>199899.82</v>
          </cell>
          <cell r="Q10">
            <v>199899.82</v>
          </cell>
        </row>
        <row r="11">
          <cell r="A11" t="str">
            <v>71103</v>
          </cell>
          <cell r="B11" t="str">
            <v>ENCARGOS FINANC.DA UNIAO-SENTENCAS JUDICIAIS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3</v>
          </cell>
          <cell r="M11">
            <v>26815690</v>
          </cell>
          <cell r="N11">
            <v>0</v>
          </cell>
          <cell r="O11">
            <v>26802980.170000002</v>
          </cell>
          <cell r="P11">
            <v>26802980.170000002</v>
          </cell>
          <cell r="Q11">
            <v>26802980.170000002</v>
          </cell>
        </row>
        <row r="12">
          <cell r="A12" t="str">
            <v>71103</v>
          </cell>
          <cell r="B12" t="str">
            <v>ENCARGOS FINANC.DA UNIAO-SENTENCAS JUDICIAIS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1</v>
          </cell>
          <cell r="M12">
            <v>3994746</v>
          </cell>
          <cell r="N12">
            <v>0</v>
          </cell>
          <cell r="O12">
            <v>3994745.27</v>
          </cell>
          <cell r="P12">
            <v>3994745.27</v>
          </cell>
          <cell r="Q12">
            <v>3994745.27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"/>
  <sheetViews>
    <sheetView showGridLines="0" tabSelected="1" view="pageBreakPreview" zoomScale="75" zoomScaleNormal="100" zoomScaleSheetLayoutView="7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67.7109375" customWidth="1"/>
    <col min="6" max="6" width="73.5703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3.5703125" customWidth="1"/>
    <col min="19" max="19" width="31.7109375" customWidth="1"/>
    <col min="20" max="20" width="12.85546875" customWidth="1"/>
    <col min="21" max="21" width="27.140625" customWidth="1"/>
    <col min="22" max="22" width="17.85546875" customWidth="1"/>
    <col min="23" max="23" width="29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44197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'[1]Access-Jan'!A9</f>
        <v>25917</v>
      </c>
      <c r="B10" s="38" t="str">
        <f>'[1]Access-Jan'!B9</f>
        <v>FUNDO DO REGIME GERAL DE PREVIDENCIA SOCIAL</v>
      </c>
      <c r="C10" s="39" t="str">
        <f>CONCATENATE('[1]Access-Jan'!C9,".",'[1]Access-Jan'!D9)</f>
        <v>28.846</v>
      </c>
      <c r="D10" s="39" t="str">
        <f>CONCATENATE('[1]Access-Jan'!E9,".",'[1]Access-Jan'!G9)</f>
        <v>0901.0625</v>
      </c>
      <c r="E10" s="38" t="str">
        <f>'[1]Access-Jan'!F9</f>
        <v>OPERACOES ESPECIAIS: CUMPRIMENTO DE SENTENCAS JUDICIAIS</v>
      </c>
      <c r="F10" s="40" t="str">
        <f>'[1]Access-Jan'!H9</f>
        <v>SENTENCAS JUDICIAIS TRANSITADAS EM JULGADO DE PEQUENO VALOR</v>
      </c>
      <c r="G10" s="37" t="str">
        <f>'[1]Access-Jan'!I9</f>
        <v>2</v>
      </c>
      <c r="H10" s="37" t="str">
        <f>'[1]Access-Jan'!J9</f>
        <v>0153</v>
      </c>
      <c r="I10" s="41" t="str">
        <f>'[1]Access-Jan'!K9</f>
        <v>REC.DEST.ATIVIDADES-FINS DA SEGURIDADE SOCIAL</v>
      </c>
      <c r="J10" s="37" t="str">
        <f>'[1]Access-Jan'!L9</f>
        <v>3</v>
      </c>
      <c r="K10" s="42"/>
      <c r="L10" s="43"/>
      <c r="M10" s="43"/>
      <c r="N10" s="44">
        <f>K10+L10-M10</f>
        <v>0</v>
      </c>
      <c r="O10" s="42"/>
      <c r="P10" s="45">
        <f>IF('[1]Access-Jan'!N9=0,'[1]Access-Jan'!M9,0)</f>
        <v>114.35</v>
      </c>
      <c r="Q10" s="45">
        <f>IF('[1]Access-Jan'!N9&gt;0,'[1]Access-Jan'!N9,0)</f>
        <v>0</v>
      </c>
      <c r="R10" s="45">
        <f>N10-O10+P10+Q10</f>
        <v>114.35</v>
      </c>
      <c r="S10" s="45">
        <f>'[1]Access-Jan'!O9</f>
        <v>0</v>
      </c>
      <c r="T10" s="46">
        <f>IF(R10&gt;0,S10/R10,0)</f>
        <v>0</v>
      </c>
      <c r="U10" s="45">
        <f>'[1]Access-Jan'!P9</f>
        <v>0</v>
      </c>
      <c r="V10" s="46">
        <f>IF(R10&gt;0,U10/R10,0)</f>
        <v>0</v>
      </c>
      <c r="W10" s="45">
        <f>'[1]Access-Jan'!Q9</f>
        <v>0</v>
      </c>
      <c r="X10" s="46">
        <f>IF(R10&gt;0,W10/R10,0)</f>
        <v>0</v>
      </c>
    </row>
    <row r="11" spans="1:24" ht="28.5" customHeight="1">
      <c r="A11" s="47" t="str">
        <f>'[1]Access-Jan'!A10</f>
        <v>71103</v>
      </c>
      <c r="B11" s="48" t="str">
        <f>'[1]Access-Jan'!B10</f>
        <v>ENCARGOS FINANC.DA UNIAO-SENTENCAS JUDICIAIS</v>
      </c>
      <c r="C11" s="49" t="str">
        <f>CONCATENATE('[1]Access-Jan'!C10,".",'[1]Access-Jan'!D10)</f>
        <v>28.846</v>
      </c>
      <c r="D11" s="49" t="str">
        <f>CONCATENATE('[1]Access-Jan'!E10,".",'[1]Access-Jan'!G10)</f>
        <v>0901.00G5</v>
      </c>
      <c r="E11" s="48" t="str">
        <f>'[1]Access-Jan'!F10</f>
        <v>OPERACOES ESPECIAIS: CUMPRIMENTO DE SENTENCAS JUDICIAIS</v>
      </c>
      <c r="F11" s="50" t="str">
        <f>'[1]Access-Jan'!H10</f>
        <v>CONTRIBUICAO DA UNIAO, DE SUAS AUTARQUIAS E FUNDACOES PARA O</v>
      </c>
      <c r="G11" s="49" t="str">
        <f>'[1]Access-Jan'!I10</f>
        <v>1</v>
      </c>
      <c r="H11" s="49" t="str">
        <f>'[1]Access-Jan'!J10</f>
        <v>0100</v>
      </c>
      <c r="I11" s="48" t="str">
        <f>'[1]Access-Jan'!K10</f>
        <v>RECURSOS PRIMARIOS DE LIVRE APLICACAO</v>
      </c>
      <c r="J11" s="49" t="str">
        <f>'[1]Access-Jan'!L10</f>
        <v>1</v>
      </c>
      <c r="K11" s="51"/>
      <c r="L11" s="51"/>
      <c r="M11" s="51"/>
      <c r="N11" s="52">
        <f t="shared" ref="N11:N13" si="0">K11+L11-M11</f>
        <v>0</v>
      </c>
      <c r="O11" s="51"/>
      <c r="P11" s="53">
        <f>IF('[1]Access-Jan'!N10=0,'[1]Access-Jan'!M10,0)</f>
        <v>199899.82</v>
      </c>
      <c r="Q11" s="53">
        <f>IF('[1]Access-Jan'!N10&gt;0,'[1]Access-Jan'!N10,0)</f>
        <v>0</v>
      </c>
      <c r="R11" s="53">
        <f t="shared" ref="R11:R13" si="1">N11-O11+P11+Q11</f>
        <v>199899.82</v>
      </c>
      <c r="S11" s="53">
        <f>'[1]Access-Jan'!O10</f>
        <v>199899.82</v>
      </c>
      <c r="T11" s="54">
        <f t="shared" ref="T11:T13" si="2">IF(R11&gt;0,S11/R11,0)</f>
        <v>1</v>
      </c>
      <c r="U11" s="53">
        <f>'[1]Access-Jan'!P10</f>
        <v>199899.82</v>
      </c>
      <c r="V11" s="54">
        <f t="shared" ref="V11:V13" si="3">IF(R11&gt;0,U11/R11,0)</f>
        <v>1</v>
      </c>
      <c r="W11" s="53">
        <f>'[1]Access-Jan'!Q10</f>
        <v>199899.82</v>
      </c>
      <c r="X11" s="54">
        <f t="shared" ref="X11:X13" si="4">IF(R11&gt;0,W11/R11,0)</f>
        <v>1</v>
      </c>
    </row>
    <row r="12" spans="1:24" ht="28.5" customHeight="1">
      <c r="A12" s="47" t="str">
        <f>'[1]Access-Jan'!A11</f>
        <v>71103</v>
      </c>
      <c r="B12" s="48" t="str">
        <f>'[1]Access-Jan'!B11</f>
        <v>ENCARGOS FINANC.DA UNIAO-SENTENCAS JUDICIAIS</v>
      </c>
      <c r="C12" s="49" t="str">
        <f>CONCATENATE('[1]Access-Jan'!C11,".",'[1]Access-Jan'!D11)</f>
        <v>28.846</v>
      </c>
      <c r="D12" s="49" t="str">
        <f>CONCATENATE('[1]Access-Jan'!E11,".",'[1]Access-Jan'!G11)</f>
        <v>0901.0625</v>
      </c>
      <c r="E12" s="48" t="str">
        <f>'[1]Access-Jan'!F11</f>
        <v>OPERACOES ESPECIAIS: CUMPRIMENTO DE SENTENCAS JUDICIAIS</v>
      </c>
      <c r="F12" s="48" t="str">
        <f>'[1]Access-Jan'!H11</f>
        <v>SENTENCAS JUDICIAIS TRANSITADAS EM JULGADO DE PEQUENO VALOR</v>
      </c>
      <c r="G12" s="49" t="str">
        <f>'[1]Access-Jan'!I11</f>
        <v>1</v>
      </c>
      <c r="H12" s="49" t="str">
        <f>'[1]Access-Jan'!J11</f>
        <v>0100</v>
      </c>
      <c r="I12" s="48" t="str">
        <f>'[1]Access-Jan'!K11</f>
        <v>RECURSOS PRIMARIOS DE LIVRE APLICACAO</v>
      </c>
      <c r="J12" s="49" t="str">
        <f>'[1]Access-Jan'!L11</f>
        <v>3</v>
      </c>
      <c r="K12" s="53"/>
      <c r="L12" s="53"/>
      <c r="M12" s="53"/>
      <c r="N12" s="51">
        <f t="shared" si="0"/>
        <v>0</v>
      </c>
      <c r="O12" s="53"/>
      <c r="P12" s="53">
        <f>IF('[1]Access-Jan'!N11=0,'[1]Access-Jan'!M11,0)</f>
        <v>26815690</v>
      </c>
      <c r="Q12" s="53">
        <f>IF('[1]Access-Jan'!N11&gt;0,'[1]Access-Jan'!N11,0)</f>
        <v>0</v>
      </c>
      <c r="R12" s="53">
        <f t="shared" si="1"/>
        <v>26815690</v>
      </c>
      <c r="S12" s="53">
        <f>'[1]Access-Jan'!O11</f>
        <v>26802980.170000002</v>
      </c>
      <c r="T12" s="54">
        <f t="shared" si="2"/>
        <v>0.99952603009655916</v>
      </c>
      <c r="U12" s="53">
        <f>'[1]Access-Jan'!P11</f>
        <v>26802980.170000002</v>
      </c>
      <c r="V12" s="54">
        <f t="shared" si="3"/>
        <v>0.99952603009655916</v>
      </c>
      <c r="W12" s="53">
        <f>'[1]Access-Jan'!Q11</f>
        <v>26802980.170000002</v>
      </c>
      <c r="X12" s="54">
        <f t="shared" si="4"/>
        <v>0.99952603009655916</v>
      </c>
    </row>
    <row r="13" spans="1:24" ht="28.5" customHeight="1" thickBot="1">
      <c r="A13" s="47" t="str">
        <f>'[1]Access-Jan'!A12</f>
        <v>71103</v>
      </c>
      <c r="B13" s="48" t="str">
        <f>'[1]Access-Jan'!B12</f>
        <v>ENCARGOS FINANC.DA UNIAO-SENTENCAS JUDICIAIS</v>
      </c>
      <c r="C13" s="49" t="str">
        <f>CONCATENATE('[1]Access-Jan'!C12,".",'[1]Access-Jan'!D12)</f>
        <v>28.846</v>
      </c>
      <c r="D13" s="49" t="str">
        <f>CONCATENATE('[1]Access-Jan'!E12,".",'[1]Access-Jan'!G12)</f>
        <v>0901.0625</v>
      </c>
      <c r="E13" s="48" t="str">
        <f>'[1]Access-Jan'!F12</f>
        <v>OPERACOES ESPECIAIS: CUMPRIMENTO DE SENTENCAS JUDICIAIS</v>
      </c>
      <c r="F13" s="48" t="str">
        <f>'[1]Access-Jan'!H12</f>
        <v>SENTENCAS JUDICIAIS TRANSITADAS EM JULGADO DE PEQUENO VALOR</v>
      </c>
      <c r="G13" s="49" t="str">
        <f>'[1]Access-Jan'!I12</f>
        <v>1</v>
      </c>
      <c r="H13" s="49" t="str">
        <f>'[1]Access-Jan'!J12</f>
        <v>0100</v>
      </c>
      <c r="I13" s="48" t="str">
        <f>'[1]Access-Jan'!K12</f>
        <v>RECURSOS PRIMARIOS DE LIVRE APLICACAO</v>
      </c>
      <c r="J13" s="49" t="str">
        <f>'[1]Access-Jan'!L12</f>
        <v>1</v>
      </c>
      <c r="K13" s="53"/>
      <c r="L13" s="53"/>
      <c r="M13" s="53"/>
      <c r="N13" s="51">
        <f t="shared" si="0"/>
        <v>0</v>
      </c>
      <c r="O13" s="53"/>
      <c r="P13" s="53">
        <f>IF('[1]Access-Jan'!N12=0,'[1]Access-Jan'!M12,0)</f>
        <v>3994746</v>
      </c>
      <c r="Q13" s="53">
        <f>IF('[1]Access-Jan'!N12&gt;0,'[1]Access-Jan'!N12,0)</f>
        <v>0</v>
      </c>
      <c r="R13" s="53">
        <f t="shared" si="1"/>
        <v>3994746</v>
      </c>
      <c r="S13" s="53">
        <f>'[1]Access-Jan'!O12</f>
        <v>3994745.27</v>
      </c>
      <c r="T13" s="54">
        <f t="shared" si="2"/>
        <v>0.999999817259971</v>
      </c>
      <c r="U13" s="53">
        <f>'[1]Access-Jan'!P12</f>
        <v>3994745.27</v>
      </c>
      <c r="V13" s="54">
        <f t="shared" si="3"/>
        <v>0.999999817259971</v>
      </c>
      <c r="W13" s="53">
        <f>'[1]Access-Jan'!Q12</f>
        <v>3994745.27</v>
      </c>
      <c r="X13" s="54">
        <f t="shared" si="4"/>
        <v>0.999999817259971</v>
      </c>
    </row>
    <row r="14" spans="1:24" ht="28.5" customHeight="1" thickBot="1">
      <c r="A14" s="14" t="s">
        <v>48</v>
      </c>
      <c r="B14" s="55"/>
      <c r="C14" s="55"/>
      <c r="D14" s="55"/>
      <c r="E14" s="55"/>
      <c r="F14" s="55"/>
      <c r="G14" s="55"/>
      <c r="H14" s="55"/>
      <c r="I14" s="55"/>
      <c r="J14" s="15"/>
      <c r="K14" s="56">
        <f>SUM(K10:K13)</f>
        <v>0</v>
      </c>
      <c r="L14" s="56">
        <f>SUM(L10:L13)</f>
        <v>0</v>
      </c>
      <c r="M14" s="56">
        <f>SUM(M10:M13)</f>
        <v>0</v>
      </c>
      <c r="N14" s="56">
        <f>SUM(N10:N13)</f>
        <v>0</v>
      </c>
      <c r="O14" s="56">
        <f>SUM(O10:O13)</f>
        <v>0</v>
      </c>
      <c r="P14" s="57">
        <f>SUM(P10:P13)</f>
        <v>31010450.170000002</v>
      </c>
      <c r="Q14" s="57">
        <f>SUM(Q10:Q13)</f>
        <v>0</v>
      </c>
      <c r="R14" s="57">
        <f>SUM(R10:R13)</f>
        <v>31010450.170000002</v>
      </c>
      <c r="S14" s="57">
        <f>SUM(S10:S13)</f>
        <v>30997625.260000002</v>
      </c>
      <c r="T14" s="58">
        <f>IF(R14&gt;0,S14/R14,0)</f>
        <v>0.99958643264029723</v>
      </c>
      <c r="U14" s="57">
        <f>SUM(U10:U13)</f>
        <v>30997625.260000002</v>
      </c>
      <c r="V14" s="58">
        <f>IF(R14&gt;0,U14/R14,0)</f>
        <v>0.99958643264029723</v>
      </c>
      <c r="W14" s="57">
        <f>SUM(W10:W13)</f>
        <v>30997625.260000002</v>
      </c>
      <c r="X14" s="58">
        <f>IF(R14&gt;0,W14/R14,0)</f>
        <v>0.99958643264029723</v>
      </c>
    </row>
    <row r="15" spans="1:24" ht="28.5" customHeight="1">
      <c r="A15" s="59" t="s">
        <v>49</v>
      </c>
      <c r="B15" s="2"/>
      <c r="C15" s="2"/>
      <c r="D15" s="2"/>
      <c r="E15" s="2"/>
      <c r="F15" s="2"/>
      <c r="G15" s="2"/>
      <c r="H15" s="3"/>
      <c r="I15" s="3"/>
      <c r="J15" s="3"/>
      <c r="K15" s="2"/>
      <c r="L15" s="2"/>
      <c r="M15" s="2"/>
      <c r="N15" s="2"/>
      <c r="O15" s="2"/>
      <c r="P15" s="60"/>
      <c r="Q15" s="2"/>
      <c r="R15" s="2"/>
      <c r="S15" s="2"/>
      <c r="T15" s="2"/>
      <c r="U15" s="4"/>
      <c r="V15" s="2"/>
      <c r="W15" s="4"/>
      <c r="X15" s="2"/>
    </row>
    <row r="16" spans="1:24" ht="28.5" customHeight="1">
      <c r="A16" s="59" t="s">
        <v>50</v>
      </c>
      <c r="B16" s="61"/>
      <c r="C16" s="2"/>
      <c r="D16" s="2"/>
      <c r="E16" s="2"/>
      <c r="F16" s="2"/>
      <c r="G16" s="2"/>
      <c r="H16" s="3"/>
      <c r="I16" s="3"/>
      <c r="J16" s="3"/>
      <c r="K16" s="2"/>
      <c r="L16" s="2"/>
      <c r="M16" s="2"/>
      <c r="N16" s="2"/>
      <c r="O16" s="2"/>
      <c r="P16" s="62"/>
      <c r="Q16" s="2"/>
      <c r="R16" s="2"/>
      <c r="S16" s="2"/>
      <c r="T16" s="2"/>
      <c r="U16" s="4"/>
      <c r="V16" s="2"/>
      <c r="W16" s="4"/>
      <c r="X16" s="2"/>
    </row>
  </sheetData>
  <mergeCells count="17">
    <mergeCell ref="A14:J1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2021-02-19T20:52:32Z</dcterms:created>
  <dcterms:modified xsi:type="dcterms:W3CDTF">2021-02-19T20:53:14Z</dcterms:modified>
</cp:coreProperties>
</file>