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r" sheetId="1" r:id="rId1"/>
  </sheets>
  <externalReferences>
    <externalReference r:id="rId2"/>
  </externalReferences>
  <definedNames>
    <definedName name="_xlnm.Print_Area" localSheetId="0">Mar!$A$1:$X$17</definedName>
  </definedNames>
  <calcPr calcId="145621"/>
</workbook>
</file>

<file path=xl/calcChain.xml><?xml version="1.0" encoding="utf-8"?>
<calcChain xmlns="http://schemas.openxmlformats.org/spreadsheetml/2006/main">
  <c r="O15" i="1" l="1"/>
  <c r="M15" i="1"/>
  <c r="L15" i="1"/>
  <c r="K15" i="1"/>
  <c r="W14" i="1"/>
  <c r="U14" i="1"/>
  <c r="S14" i="1"/>
  <c r="Q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R13" i="1" s="1"/>
  <c r="V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V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U15" i="1" s="1"/>
  <c r="S10" i="1"/>
  <c r="Q10" i="1"/>
  <c r="P10" i="1"/>
  <c r="P15" i="1" s="1"/>
  <c r="N10" i="1"/>
  <c r="R10" i="1" s="1"/>
  <c r="V10" i="1" s="1"/>
  <c r="J10" i="1"/>
  <c r="I10" i="1"/>
  <c r="H10" i="1"/>
  <c r="G10" i="1"/>
  <c r="F10" i="1"/>
  <c r="E10" i="1"/>
  <c r="D10" i="1"/>
  <c r="C10" i="1"/>
  <c r="B10" i="1"/>
  <c r="A10" i="1"/>
  <c r="W15" i="1" l="1"/>
  <c r="N15" i="1"/>
  <c r="S15" i="1"/>
  <c r="Q15" i="1"/>
  <c r="T10" i="1"/>
  <c r="X10" i="1"/>
  <c r="T11" i="1"/>
  <c r="X11" i="1"/>
  <c r="T12" i="1"/>
  <c r="X12" i="1"/>
  <c r="T13" i="1"/>
  <c r="X13" i="1"/>
  <c r="T14" i="1"/>
  <c r="X14" i="1"/>
  <c r="R15" i="1"/>
  <c r="X15" i="1" l="1"/>
  <c r="T15" i="1"/>
  <c r="V1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<sst xmlns="http://schemas.openxmlformats.org/spreadsheetml/2006/main" count="55" uniqueCount="51">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</sst>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General_)"/>
    <numFmt numFmtId="168" formatCode="_(* #,##0_);_(* \(#,##0\);_(* \-_);_(@_)"/>
    <numFmt numFmtId="169" formatCode="_(* #,##0.00_);_(* \(#,##0.00\);_(* \-??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_-* #,##0.00_-;\-* #,##0.00_-;_-* \-??_-;_-@_-"/>
    <numFmt numFmtId="180" formatCode="0.000"/>
    <numFmt numFmtId="181" formatCode="mm/yy"/>
    <numFmt numFmtId="182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7" fontId="10" fillId="0" borderId="25"/>
    <xf numFmtId="0" fontId="11" fillId="3" borderId="0" applyNumberFormat="0" applyBorder="0" applyAlignment="0" applyProtection="0"/>
    <xf numFmtId="167" fontId="12" fillId="0" borderId="0">
      <alignment vertical="top"/>
    </xf>
    <xf numFmtId="167" fontId="13" fillId="0" borderId="0">
      <alignment horizontal="right"/>
    </xf>
    <xf numFmtId="167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8" fontId="7" fillId="0" borderId="0"/>
    <xf numFmtId="169" fontId="2" fillId="0" borderId="0" applyBorder="0" applyAlignment="0" applyProtection="0"/>
    <xf numFmtId="169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4" fontId="7" fillId="0" borderId="0"/>
    <xf numFmtId="0" fontId="25" fillId="0" borderId="28" applyNumberFormat="0" applyFill="0" applyAlignment="0" applyProtection="0"/>
    <xf numFmtId="169" fontId="7" fillId="0" borderId="0"/>
    <xf numFmtId="175" fontId="2" fillId="0" borderId="0" applyFill="0" applyBorder="0" applyAlignment="0" applyProtection="0"/>
    <xf numFmtId="170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8" fontId="40" fillId="0" borderId="0">
      <protection locked="0"/>
    </xf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7" fillId="0" borderId="0"/>
    <xf numFmtId="179" fontId="2" fillId="0" borderId="0" applyFill="0" applyBorder="0" applyAlignment="0" applyProtection="0"/>
    <xf numFmtId="169" fontId="2" fillId="0" borderId="0"/>
    <xf numFmtId="0" fontId="2" fillId="0" borderId="0"/>
    <xf numFmtId="169" fontId="2" fillId="0" borderId="0"/>
    <xf numFmtId="169" fontId="40" fillId="0" borderId="0"/>
    <xf numFmtId="169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0" fontId="7" fillId="0" borderId="0"/>
    <xf numFmtId="181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7" fontId="16" fillId="0" borderId="0">
      <protection locked="0"/>
    </xf>
    <xf numFmtId="182" fontId="16" fillId="0" borderId="0">
      <protection locked="0"/>
    </xf>
    <xf numFmtId="0" fontId="40" fillId="0" borderId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169" fontId="2" fillId="0" borderId="0" applyFill="0" applyBorder="0" applyAlignment="0" applyProtection="0"/>
    <xf numFmtId="179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25917</v>
          </cell>
          <cell r="B10" t="str">
            <v>FUNDO DO REGIME GERAL DE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0153</v>
          </cell>
          <cell r="K10" t="str">
            <v>REC.DEST.ATIVIDADES-FINS DA SEGURIDADE SOCIAL</v>
          </cell>
          <cell r="L10" t="str">
            <v>3</v>
          </cell>
          <cell r="M10">
            <v>334547993</v>
          </cell>
          <cell r="N10">
            <v>0</v>
          </cell>
          <cell r="O10">
            <v>334332949.23000002</v>
          </cell>
          <cell r="P10">
            <v>334332949.23000002</v>
          </cell>
          <cell r="Q10">
            <v>334332949.23000002</v>
          </cell>
        </row>
        <row r="11">
          <cell r="A11" t="str">
            <v>55901</v>
          </cell>
          <cell r="B11" t="str">
            <v>FUNDO NACIONAL DE ASSISTENCIA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0153</v>
          </cell>
          <cell r="K11" t="str">
            <v>REC.DEST.ATIVIDADES-FINS DA SEGURIDADE SOCIAL</v>
          </cell>
          <cell r="L11" t="str">
            <v>3</v>
          </cell>
          <cell r="M11">
            <v>35272740</v>
          </cell>
          <cell r="N11">
            <v>0</v>
          </cell>
          <cell r="O11">
            <v>35262071.740000002</v>
          </cell>
          <cell r="P11">
            <v>35262071.740000002</v>
          </cell>
          <cell r="Q11">
            <v>35262071.740000002</v>
          </cell>
        </row>
        <row r="12">
          <cell r="A12" t="str">
            <v>71103</v>
          </cell>
          <cell r="B12" t="str">
            <v>ENCARGOS FINANC.DA UNIAO-SENTENCAS JUDICIAIS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00G5</v>
          </cell>
          <cell r="H12" t="str">
            <v>CONTRIBUICAO DA UNIAO, DE SUAS AUTARQUIAS E FUNDACOES PARA O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1100480</v>
          </cell>
          <cell r="N12">
            <v>0</v>
          </cell>
          <cell r="O12">
            <v>1100479.32</v>
          </cell>
          <cell r="P12">
            <v>1100479.32</v>
          </cell>
          <cell r="Q12">
            <v>1100479.32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97759873</v>
          </cell>
          <cell r="N13">
            <v>0</v>
          </cell>
          <cell r="O13">
            <v>97669123.799999997</v>
          </cell>
          <cell r="P13">
            <v>97669123.799999997</v>
          </cell>
          <cell r="Q13">
            <v>97669123.799999997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12354610</v>
          </cell>
          <cell r="N14">
            <v>0</v>
          </cell>
          <cell r="O14">
            <v>12354609.619999999</v>
          </cell>
          <cell r="P14">
            <v>12354609.619999999</v>
          </cell>
          <cell r="Q14">
            <v>12354609.619999999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showGridLines="0" tabSelected="1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20" customWidth="1"/>
    <col min="19" max="19" width="17.85546875" customWidth="1"/>
    <col min="20" max="20" width="12.85546875" customWidth="1"/>
    <col min="21" max="21" width="16.140625" customWidth="1"/>
    <col min="23" max="23" width="16.57031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44256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'[1]Access-Mar'!A10</f>
        <v>25917</v>
      </c>
      <c r="B10" s="38" t="str">
        <f>'[1]Access-Mar'!B10</f>
        <v>FUNDO DO REGIME GERAL DE PREVIDENCIA SOCIAL</v>
      </c>
      <c r="C10" s="39" t="str">
        <f>CONCATENATE('[1]Access-Mar'!C10,".",'[1]Access-Mar'!D10)</f>
        <v>28.846</v>
      </c>
      <c r="D10" s="39" t="str">
        <f>CONCATENATE('[1]Access-Mar'!E10,".",'[1]Access-Mar'!G10)</f>
        <v>0901.0625</v>
      </c>
      <c r="E10" s="38" t="str">
        <f>'[1]Access-Mar'!F10</f>
        <v>OPERACOES ESPECIAIS: CUMPRIMENTO DE SENTENCAS JUDICIAIS</v>
      </c>
      <c r="F10" s="40" t="str">
        <f>'[1]Access-Mar'!H10</f>
        <v>SENTENCAS JUDICIAIS TRANSITADAS EM JULGADO DE PEQUENO VALOR</v>
      </c>
      <c r="G10" s="39" t="str">
        <f>'[1]Access-Mar'!I10</f>
        <v>2</v>
      </c>
      <c r="H10" s="39" t="str">
        <f>'[1]Access-Mar'!J10</f>
        <v>0153</v>
      </c>
      <c r="I10" s="38" t="str">
        <f>'[1]Access-Mar'!K10</f>
        <v>REC.DEST.ATIVIDADES-FINS DA SEGURIDADE SOCIAL</v>
      </c>
      <c r="J10" s="39" t="str">
        <f>'[1]Access-Mar'!L10</f>
        <v>3</v>
      </c>
      <c r="K10" s="41"/>
      <c r="L10" s="41"/>
      <c r="M10" s="41"/>
      <c r="N10" s="42">
        <f t="shared" ref="N10:N14" si="0">K10+L10-M10</f>
        <v>0</v>
      </c>
      <c r="O10" s="41"/>
      <c r="P10" s="43">
        <f>IF('[1]Access-Mar'!N10=0,'[1]Access-Mar'!M10,0)</f>
        <v>334547993</v>
      </c>
      <c r="Q10" s="43">
        <f>IF('[1]Access-Mar'!N10&gt;0,'[1]Access-Mar'!N10,0)</f>
        <v>0</v>
      </c>
      <c r="R10" s="43">
        <f t="shared" ref="R10:R14" si="1">N10-O10+P10+Q10</f>
        <v>334547993</v>
      </c>
      <c r="S10" s="43">
        <f>'[1]Access-Mar'!O10</f>
        <v>334332949.23000002</v>
      </c>
      <c r="T10" s="44">
        <f t="shared" ref="T10:T15" si="2">IF(R10&gt;0,S10/R10,0)</f>
        <v>0.99935721099961883</v>
      </c>
      <c r="U10" s="43">
        <f>'[1]Access-Mar'!P10</f>
        <v>334332949.23000002</v>
      </c>
      <c r="V10" s="44">
        <f t="shared" ref="V10:V15" si="3">IF(R10&gt;0,U10/R10,0)</f>
        <v>0.99935721099961883</v>
      </c>
      <c r="W10" s="43">
        <f>'[1]Access-Mar'!Q10</f>
        <v>334332949.23000002</v>
      </c>
      <c r="X10" s="44">
        <f t="shared" ref="X10:X15" si="4">IF(R10&gt;0,W10/R10,0)</f>
        <v>0.99935721099961883</v>
      </c>
    </row>
    <row r="11" spans="1:24" ht="28.5" customHeight="1">
      <c r="A11" s="37" t="str">
        <f>'[1]Access-Mar'!A11</f>
        <v>55901</v>
      </c>
      <c r="B11" s="38" t="str">
        <f>'[1]Access-Mar'!B11</f>
        <v>FUNDO NACIONAL DE ASSISTENCIA SOCIAL</v>
      </c>
      <c r="C11" s="39" t="str">
        <f>CONCATENATE('[1]Access-Mar'!C11,".",'[1]Access-Mar'!D11)</f>
        <v>28.846</v>
      </c>
      <c r="D11" s="39" t="str">
        <f>CONCATENATE('[1]Access-Mar'!E11,".",'[1]Access-Mar'!G11)</f>
        <v>0901.0625</v>
      </c>
      <c r="E11" s="38" t="str">
        <f>'[1]Access-Mar'!F11</f>
        <v>OPERACOES ESPECIAIS: CUMPRIMENTO DE SENTENCAS JUDICIAIS</v>
      </c>
      <c r="F11" s="38" t="str">
        <f>'[1]Access-Mar'!H11</f>
        <v>SENTENCAS JUDICIAIS TRANSITADAS EM JULGADO DE PEQUENO VALOR</v>
      </c>
      <c r="G11" s="39" t="str">
        <f>'[1]Access-Mar'!I11</f>
        <v>2</v>
      </c>
      <c r="H11" s="39" t="str">
        <f>'[1]Access-Mar'!J11</f>
        <v>0153</v>
      </c>
      <c r="I11" s="38" t="str">
        <f>'[1]Access-Mar'!K11</f>
        <v>REC.DEST.ATIVIDADES-FINS DA SEGURIDADE SOCIAL</v>
      </c>
      <c r="J11" s="39" t="str">
        <f>'[1]Access-Mar'!L11</f>
        <v>3</v>
      </c>
      <c r="K11" s="43"/>
      <c r="L11" s="43"/>
      <c r="M11" s="43"/>
      <c r="N11" s="41">
        <f t="shared" si="0"/>
        <v>0</v>
      </c>
      <c r="O11" s="43"/>
      <c r="P11" s="43">
        <f>IF('[1]Access-Mar'!N11=0,'[1]Access-Mar'!M11,0)</f>
        <v>35272740</v>
      </c>
      <c r="Q11" s="43">
        <f>IF('[1]Access-Mar'!N11&gt;0,'[1]Access-Mar'!N11,0)</f>
        <v>0</v>
      </c>
      <c r="R11" s="43">
        <f t="shared" si="1"/>
        <v>35272740</v>
      </c>
      <c r="S11" s="43">
        <f>'[1]Access-Mar'!O11</f>
        <v>35262071.740000002</v>
      </c>
      <c r="T11" s="44">
        <f t="shared" si="2"/>
        <v>0.99969754943902867</v>
      </c>
      <c r="U11" s="43">
        <f>'[1]Access-Mar'!P11</f>
        <v>35262071.740000002</v>
      </c>
      <c r="V11" s="44">
        <f t="shared" si="3"/>
        <v>0.99969754943902867</v>
      </c>
      <c r="W11" s="43">
        <f>'[1]Access-Mar'!Q11</f>
        <v>35262071.740000002</v>
      </c>
      <c r="X11" s="44">
        <f t="shared" si="4"/>
        <v>0.99969754943902867</v>
      </c>
    </row>
    <row r="12" spans="1:24" ht="28.5" customHeight="1">
      <c r="A12" s="37" t="str">
        <f>'[1]Access-Mar'!A12</f>
        <v>71103</v>
      </c>
      <c r="B12" s="38" t="str">
        <f>'[1]Access-Mar'!B12</f>
        <v>ENCARGOS FINANC.DA UNIAO-SENTENCAS JUDICIAIS</v>
      </c>
      <c r="C12" s="39" t="str">
        <f>CONCATENATE('[1]Access-Mar'!C12,".",'[1]Access-Mar'!D12)</f>
        <v>28.846</v>
      </c>
      <c r="D12" s="39" t="str">
        <f>CONCATENATE('[1]Access-Mar'!E12,".",'[1]Access-Mar'!G12)</f>
        <v>0901.00G5</v>
      </c>
      <c r="E12" s="38" t="str">
        <f>'[1]Access-Mar'!F12</f>
        <v>OPERACOES ESPECIAIS: CUMPRIMENTO DE SENTENCAS JUDICIAIS</v>
      </c>
      <c r="F12" s="38" t="str">
        <f>'[1]Access-Mar'!H12</f>
        <v>CONTRIBUICAO DA UNIAO, DE SUAS AUTARQUIAS E FUNDACOES PARA O</v>
      </c>
      <c r="G12" s="39" t="str">
        <f>'[1]Access-Mar'!I12</f>
        <v>1</v>
      </c>
      <c r="H12" s="39" t="str">
        <f>'[1]Access-Mar'!J12</f>
        <v>0100</v>
      </c>
      <c r="I12" s="38" t="str">
        <f>'[1]Access-Mar'!K12</f>
        <v>RECURSOS PRIMARIOS DE LIVRE APLICACAO</v>
      </c>
      <c r="J12" s="39" t="str">
        <f>'[1]Access-Mar'!L12</f>
        <v>1</v>
      </c>
      <c r="K12" s="43"/>
      <c r="L12" s="43"/>
      <c r="M12" s="43"/>
      <c r="N12" s="41">
        <f t="shared" si="0"/>
        <v>0</v>
      </c>
      <c r="O12" s="43"/>
      <c r="P12" s="43">
        <f>IF('[1]Access-Mar'!N12=0,'[1]Access-Mar'!M12,0)</f>
        <v>1100480</v>
      </c>
      <c r="Q12" s="43">
        <f>IF('[1]Access-Mar'!N12&gt;0,'[1]Access-Mar'!N12,0)</f>
        <v>0</v>
      </c>
      <c r="R12" s="43">
        <f t="shared" si="1"/>
        <v>1100480</v>
      </c>
      <c r="S12" s="43">
        <f>'[1]Access-Mar'!O12</f>
        <v>1100479.32</v>
      </c>
      <c r="T12" s="44">
        <f t="shared" si="2"/>
        <v>0.99999938208781625</v>
      </c>
      <c r="U12" s="43">
        <f>'[1]Access-Mar'!P12</f>
        <v>1100479.32</v>
      </c>
      <c r="V12" s="44">
        <f t="shared" si="3"/>
        <v>0.99999938208781625</v>
      </c>
      <c r="W12" s="43">
        <f>'[1]Access-Mar'!Q12</f>
        <v>1100479.32</v>
      </c>
      <c r="X12" s="44">
        <f t="shared" si="4"/>
        <v>0.99999938208781625</v>
      </c>
    </row>
    <row r="13" spans="1:24" ht="28.5" customHeight="1">
      <c r="A13" s="37" t="str">
        <f>'[1]Access-Mar'!A13</f>
        <v>71103</v>
      </c>
      <c r="B13" s="38" t="str">
        <f>'[1]Access-Mar'!B13</f>
        <v>ENCARGOS FINANC.DA UNIAO-SENTENCAS JUDICIAIS</v>
      </c>
      <c r="C13" s="39" t="str">
        <f>CONCATENATE('[1]Access-Mar'!C13,".",'[1]Access-Mar'!D13)</f>
        <v>28.846</v>
      </c>
      <c r="D13" s="39" t="str">
        <f>CONCATENATE('[1]Access-Mar'!E13,".",'[1]Access-Mar'!G13)</f>
        <v>0901.0625</v>
      </c>
      <c r="E13" s="38" t="str">
        <f>'[1]Access-Mar'!F13</f>
        <v>OPERACOES ESPECIAIS: CUMPRIMENTO DE SENTENCAS JUDICIAIS</v>
      </c>
      <c r="F13" s="38" t="str">
        <f>'[1]Access-Mar'!H13</f>
        <v>SENTENCAS JUDICIAIS TRANSITADAS EM JULGADO DE PEQUENO VALOR</v>
      </c>
      <c r="G13" s="39" t="str">
        <f>'[1]Access-Mar'!I13</f>
        <v>1</v>
      </c>
      <c r="H13" s="39" t="str">
        <f>'[1]Access-Mar'!J13</f>
        <v>0100</v>
      </c>
      <c r="I13" s="38" t="str">
        <f>'[1]Access-Mar'!K13</f>
        <v>RECURSOS PRIMARIOS DE LIVRE APLICACAO</v>
      </c>
      <c r="J13" s="39" t="str">
        <f>'[1]Access-Mar'!L13</f>
        <v>3</v>
      </c>
      <c r="K13" s="43"/>
      <c r="L13" s="43"/>
      <c r="M13" s="43"/>
      <c r="N13" s="41">
        <f t="shared" si="0"/>
        <v>0</v>
      </c>
      <c r="O13" s="43"/>
      <c r="P13" s="43">
        <f>IF('[1]Access-Mar'!N13=0,'[1]Access-Mar'!M13,0)</f>
        <v>97759873</v>
      </c>
      <c r="Q13" s="43">
        <f>IF('[1]Access-Mar'!N13&gt;0,'[1]Access-Mar'!N13,0)</f>
        <v>0</v>
      </c>
      <c r="R13" s="43">
        <f t="shared" si="1"/>
        <v>97759873</v>
      </c>
      <c r="S13" s="43">
        <f>'[1]Access-Mar'!O13</f>
        <v>97669123.799999997</v>
      </c>
      <c r="T13" s="44">
        <f t="shared" si="2"/>
        <v>0.99907171319668142</v>
      </c>
      <c r="U13" s="43">
        <f>'[1]Access-Mar'!P13</f>
        <v>97669123.799999997</v>
      </c>
      <c r="V13" s="44">
        <f t="shared" si="3"/>
        <v>0.99907171319668142</v>
      </c>
      <c r="W13" s="43">
        <f>'[1]Access-Mar'!Q13</f>
        <v>97669123.799999997</v>
      </c>
      <c r="X13" s="44">
        <f t="shared" si="4"/>
        <v>0.99907171319668142</v>
      </c>
    </row>
    <row r="14" spans="1:24" ht="28.5" customHeight="1" thickBot="1">
      <c r="A14" s="37" t="str">
        <f>'[1]Access-Mar'!A14</f>
        <v>71103</v>
      </c>
      <c r="B14" s="38" t="str">
        <f>'[1]Access-Mar'!B14</f>
        <v>ENCARGOS FINANC.DA UNIAO-SENTENCAS JUDICIAIS</v>
      </c>
      <c r="C14" s="39" t="str">
        <f>CONCATENATE('[1]Access-Mar'!C14,".",'[1]Access-Mar'!D14)</f>
        <v>28.846</v>
      </c>
      <c r="D14" s="39" t="str">
        <f>CONCATENATE('[1]Access-Mar'!E14,".",'[1]Access-Mar'!G14)</f>
        <v>0901.0625</v>
      </c>
      <c r="E14" s="38" t="str">
        <f>'[1]Access-Mar'!F14</f>
        <v>OPERACOES ESPECIAIS: CUMPRIMENTO DE SENTENCAS JUDICIAIS</v>
      </c>
      <c r="F14" s="38" t="str">
        <f>'[1]Access-Mar'!H14</f>
        <v>SENTENCAS JUDICIAIS TRANSITADAS EM JULGADO DE PEQUENO VALOR</v>
      </c>
      <c r="G14" s="39" t="str">
        <f>'[1]Access-Mar'!I14</f>
        <v>1</v>
      </c>
      <c r="H14" s="39" t="str">
        <f>'[1]Access-Mar'!J14</f>
        <v>0100</v>
      </c>
      <c r="I14" s="38" t="str">
        <f>'[1]Access-Mar'!K14</f>
        <v>RECURSOS PRIMARIOS DE LIVRE APLICACAO</v>
      </c>
      <c r="J14" s="39" t="str">
        <f>'[1]Access-Mar'!L14</f>
        <v>1</v>
      </c>
      <c r="K14" s="41"/>
      <c r="L14" s="41"/>
      <c r="M14" s="41"/>
      <c r="N14" s="41">
        <f t="shared" si="0"/>
        <v>0</v>
      </c>
      <c r="O14" s="41"/>
      <c r="P14" s="43">
        <f>IF('[1]Access-Mar'!N14=0,'[1]Access-Mar'!M14,0)</f>
        <v>12354610</v>
      </c>
      <c r="Q14" s="43">
        <f>IF('[1]Access-Mar'!N14&gt;0,'[1]Access-Mar'!N14,0)</f>
        <v>0</v>
      </c>
      <c r="R14" s="43">
        <f t="shared" si="1"/>
        <v>12354610</v>
      </c>
      <c r="S14" s="43">
        <f>'[1]Access-Mar'!O14</f>
        <v>12354609.619999999</v>
      </c>
      <c r="T14" s="44">
        <f t="shared" si="2"/>
        <v>0.99999996924225043</v>
      </c>
      <c r="U14" s="43">
        <f>'[1]Access-Mar'!P14</f>
        <v>12354609.619999999</v>
      </c>
      <c r="V14" s="44">
        <f t="shared" si="3"/>
        <v>0.99999996924225043</v>
      </c>
      <c r="W14" s="43">
        <f>'[1]Access-Mar'!Q14</f>
        <v>12354609.619999999</v>
      </c>
      <c r="X14" s="44">
        <f t="shared" si="4"/>
        <v>0.99999996924225043</v>
      </c>
    </row>
    <row r="15" spans="1:24" ht="28.5" customHeight="1" thickBot="1">
      <c r="A15" s="14" t="s">
        <v>48</v>
      </c>
      <c r="B15" s="45"/>
      <c r="C15" s="45"/>
      <c r="D15" s="45"/>
      <c r="E15" s="45"/>
      <c r="F15" s="45"/>
      <c r="G15" s="45"/>
      <c r="H15" s="45"/>
      <c r="I15" s="45"/>
      <c r="J15" s="15"/>
      <c r="K15" s="46">
        <f>SUM(K10:K14)</f>
        <v>0</v>
      </c>
      <c r="L15" s="46">
        <f>SUM(L10:L14)</f>
        <v>0</v>
      </c>
      <c r="M15" s="46">
        <f>SUM(M10:M14)</f>
        <v>0</v>
      </c>
      <c r="N15" s="46">
        <f>SUM(N10:N14)</f>
        <v>0</v>
      </c>
      <c r="O15" s="46">
        <f>SUM(O10:O14)</f>
        <v>0</v>
      </c>
      <c r="P15" s="47">
        <f>SUM(P10:P14)</f>
        <v>481035696</v>
      </c>
      <c r="Q15" s="47">
        <f>SUM(Q10:Q14)</f>
        <v>0</v>
      </c>
      <c r="R15" s="47">
        <f>SUM(R10:R14)</f>
        <v>481035696</v>
      </c>
      <c r="S15" s="47">
        <f>SUM(S10:S14)</f>
        <v>480719233.71000004</v>
      </c>
      <c r="T15" s="48">
        <f t="shared" si="2"/>
        <v>0.99934212306356585</v>
      </c>
      <c r="U15" s="47">
        <f>SUM(U10:U14)</f>
        <v>480719233.71000004</v>
      </c>
      <c r="V15" s="48">
        <f t="shared" si="3"/>
        <v>0.99934212306356585</v>
      </c>
      <c r="W15" s="47">
        <f>SUM(W10:W14)</f>
        <v>480719233.71000004</v>
      </c>
      <c r="X15" s="48">
        <f t="shared" si="4"/>
        <v>0.99934212306356585</v>
      </c>
    </row>
    <row r="16" spans="1:24" ht="28.5" customHeight="1">
      <c r="A16" s="49" t="s">
        <v>49</v>
      </c>
      <c r="B16" s="2"/>
      <c r="C16" s="2"/>
      <c r="D16" s="2"/>
      <c r="E16" s="2"/>
      <c r="F16" s="2"/>
      <c r="G16" s="2"/>
      <c r="H16" s="3"/>
      <c r="I16" s="3"/>
      <c r="J16" s="3"/>
      <c r="K16" s="2"/>
      <c r="L16" s="2"/>
      <c r="M16" s="2"/>
      <c r="N16" s="2"/>
      <c r="O16" s="2"/>
      <c r="P16" s="50"/>
      <c r="Q16" s="2"/>
      <c r="R16" s="2"/>
      <c r="S16" s="2"/>
      <c r="T16" s="2"/>
      <c r="U16" s="4"/>
      <c r="V16" s="2"/>
      <c r="W16" s="4"/>
      <c r="X16" s="2"/>
    </row>
    <row r="17" spans="1:24" ht="28.5" customHeight="1">
      <c r="A17" s="49" t="s">
        <v>50</v>
      </c>
      <c r="B17" s="51"/>
      <c r="C17" s="2"/>
      <c r="D17" s="2"/>
      <c r="E17" s="2"/>
      <c r="F17" s="2"/>
      <c r="G17" s="2"/>
      <c r="H17" s="3"/>
      <c r="I17" s="3"/>
      <c r="J17" s="3"/>
      <c r="K17" s="2"/>
      <c r="L17" s="2"/>
      <c r="M17" s="2"/>
      <c r="N17" s="2"/>
      <c r="O17" s="2"/>
      <c r="P17" s="52"/>
      <c r="Q17" s="2"/>
      <c r="R17" s="2"/>
      <c r="S17" s="2"/>
      <c r="T17" s="2"/>
      <c r="U17" s="4"/>
      <c r="V17" s="2"/>
      <c r="W17" s="4"/>
      <c r="X17" s="2"/>
    </row>
  </sheetData>
  <mergeCells count="17">
    <mergeCell ref="A15:J1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2021-04-14T20:22:14Z</dcterms:created>
  <dcterms:modified xsi:type="dcterms:W3CDTF">2021-04-14T20:22:39Z</dcterms:modified>
</cp:coreProperties>
</file>