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ul" sheetId="1" r:id="rId1"/>
  </sheets>
  <externalReferences>
    <externalReference r:id="rId2"/>
  </externalReferences>
  <definedNames>
    <definedName name="_xlnm.Print_Area" localSheetId="0">Jul!$A$1:$X$62</definedName>
  </definedNames>
  <calcPr calcId="145621"/>
</workbook>
</file>

<file path=xl/calcChain.xml><?xml version="1.0" encoding="utf-8"?>
<calcChain xmlns="http://schemas.openxmlformats.org/spreadsheetml/2006/main">
  <c r="A10" i="1" l="1"/>
  <c r="B10" i="1"/>
  <c r="C10" i="1"/>
  <c r="D10" i="1"/>
  <c r="E10" i="1"/>
  <c r="F10" i="1"/>
  <c r="G10" i="1"/>
  <c r="H10" i="1"/>
  <c r="I10" i="1"/>
  <c r="J10" i="1"/>
  <c r="N10" i="1"/>
  <c r="P10" i="1"/>
  <c r="Q10" i="1"/>
  <c r="S10" i="1"/>
  <c r="U10" i="1"/>
  <c r="W10" i="1"/>
  <c r="A11" i="1"/>
  <c r="B11" i="1"/>
  <c r="C11" i="1"/>
  <c r="D11" i="1"/>
  <c r="E11" i="1"/>
  <c r="F11" i="1"/>
  <c r="G11" i="1"/>
  <c r="H11" i="1"/>
  <c r="I11" i="1"/>
  <c r="J11" i="1"/>
  <c r="N11" i="1"/>
  <c r="P11" i="1"/>
  <c r="Q11" i="1"/>
  <c r="S11" i="1"/>
  <c r="U11" i="1"/>
  <c r="W11" i="1"/>
  <c r="A12" i="1"/>
  <c r="B12" i="1"/>
  <c r="C12" i="1"/>
  <c r="D12" i="1"/>
  <c r="E12" i="1"/>
  <c r="F12" i="1"/>
  <c r="G12" i="1"/>
  <c r="H12" i="1"/>
  <c r="I12" i="1"/>
  <c r="J12" i="1"/>
  <c r="N12" i="1"/>
  <c r="P12" i="1"/>
  <c r="R12" i="1" s="1"/>
  <c r="V12" i="1" s="1"/>
  <c r="Q12" i="1"/>
  <c r="S12" i="1"/>
  <c r="U12" i="1"/>
  <c r="W12" i="1"/>
  <c r="A13" i="1"/>
  <c r="B13" i="1"/>
  <c r="C13" i="1"/>
  <c r="D13" i="1"/>
  <c r="E13" i="1"/>
  <c r="F13" i="1"/>
  <c r="G13" i="1"/>
  <c r="H13" i="1"/>
  <c r="I13" i="1"/>
  <c r="J13" i="1"/>
  <c r="N13" i="1"/>
  <c r="P13" i="1"/>
  <c r="R13" i="1" s="1"/>
  <c r="V13" i="1" s="1"/>
  <c r="Q13" i="1"/>
  <c r="S13" i="1"/>
  <c r="U13" i="1"/>
  <c r="W13" i="1"/>
  <c r="A14" i="1"/>
  <c r="B14" i="1"/>
  <c r="C14" i="1"/>
  <c r="D14" i="1"/>
  <c r="E14" i="1"/>
  <c r="F14" i="1"/>
  <c r="G14" i="1"/>
  <c r="H14" i="1"/>
  <c r="I14" i="1"/>
  <c r="J14" i="1"/>
  <c r="N14" i="1"/>
  <c r="P14" i="1"/>
  <c r="Q14" i="1"/>
  <c r="S14" i="1"/>
  <c r="U14" i="1"/>
  <c r="W14" i="1"/>
  <c r="A15" i="1"/>
  <c r="B15" i="1"/>
  <c r="C15" i="1"/>
  <c r="D15" i="1"/>
  <c r="E15" i="1"/>
  <c r="F15" i="1"/>
  <c r="G15" i="1"/>
  <c r="H15" i="1"/>
  <c r="I15" i="1"/>
  <c r="J15" i="1"/>
  <c r="N15" i="1"/>
  <c r="P15" i="1"/>
  <c r="Q15" i="1"/>
  <c r="S15" i="1"/>
  <c r="U15" i="1"/>
  <c r="W15" i="1"/>
  <c r="A16" i="1"/>
  <c r="B16" i="1"/>
  <c r="C16" i="1"/>
  <c r="D16" i="1"/>
  <c r="E16" i="1"/>
  <c r="F16" i="1"/>
  <c r="G16" i="1"/>
  <c r="H16" i="1"/>
  <c r="I16" i="1"/>
  <c r="J16" i="1"/>
  <c r="N16" i="1"/>
  <c r="P16" i="1"/>
  <c r="Q16" i="1"/>
  <c r="S16" i="1"/>
  <c r="U16" i="1"/>
  <c r="W16" i="1"/>
  <c r="A17" i="1"/>
  <c r="B17" i="1"/>
  <c r="C17" i="1"/>
  <c r="D17" i="1"/>
  <c r="E17" i="1"/>
  <c r="F17" i="1"/>
  <c r="G17" i="1"/>
  <c r="H17" i="1"/>
  <c r="I17" i="1"/>
  <c r="J17" i="1"/>
  <c r="N17" i="1"/>
  <c r="P17" i="1"/>
  <c r="Q17" i="1"/>
  <c r="S17" i="1"/>
  <c r="U17" i="1"/>
  <c r="W17" i="1"/>
  <c r="A18" i="1"/>
  <c r="B18" i="1"/>
  <c r="C18" i="1"/>
  <c r="D18" i="1"/>
  <c r="E18" i="1"/>
  <c r="F18" i="1"/>
  <c r="G18" i="1"/>
  <c r="H18" i="1"/>
  <c r="I18" i="1"/>
  <c r="J18" i="1"/>
  <c r="N18" i="1"/>
  <c r="P18" i="1"/>
  <c r="Q18" i="1"/>
  <c r="S18" i="1"/>
  <c r="U18" i="1"/>
  <c r="W18" i="1"/>
  <c r="A19" i="1"/>
  <c r="B19" i="1"/>
  <c r="C19" i="1"/>
  <c r="D19" i="1"/>
  <c r="E19" i="1"/>
  <c r="F19" i="1"/>
  <c r="G19" i="1"/>
  <c r="H19" i="1"/>
  <c r="I19" i="1"/>
  <c r="J19" i="1"/>
  <c r="N19" i="1"/>
  <c r="P19" i="1"/>
  <c r="Q19" i="1"/>
  <c r="S19" i="1"/>
  <c r="U19" i="1"/>
  <c r="W19" i="1"/>
  <c r="A20" i="1"/>
  <c r="B20" i="1"/>
  <c r="C20" i="1"/>
  <c r="D20" i="1"/>
  <c r="E20" i="1"/>
  <c r="F20" i="1"/>
  <c r="G20" i="1"/>
  <c r="H20" i="1"/>
  <c r="I20" i="1"/>
  <c r="J20" i="1"/>
  <c r="N20" i="1"/>
  <c r="P20" i="1"/>
  <c r="R20" i="1" s="1"/>
  <c r="V20" i="1" s="1"/>
  <c r="Q20" i="1"/>
  <c r="S20" i="1"/>
  <c r="U20" i="1"/>
  <c r="W20" i="1"/>
  <c r="A21" i="1"/>
  <c r="B21" i="1"/>
  <c r="C21" i="1"/>
  <c r="D21" i="1"/>
  <c r="E21" i="1"/>
  <c r="F21" i="1"/>
  <c r="G21" i="1"/>
  <c r="H21" i="1"/>
  <c r="I21" i="1"/>
  <c r="J21" i="1"/>
  <c r="N21" i="1"/>
  <c r="P21" i="1"/>
  <c r="R21" i="1" s="1"/>
  <c r="V21" i="1" s="1"/>
  <c r="Q21" i="1"/>
  <c r="S21" i="1"/>
  <c r="U21" i="1"/>
  <c r="W21" i="1"/>
  <c r="A22" i="1"/>
  <c r="B22" i="1"/>
  <c r="C22" i="1"/>
  <c r="D22" i="1"/>
  <c r="E22" i="1"/>
  <c r="F22" i="1"/>
  <c r="G22" i="1"/>
  <c r="H22" i="1"/>
  <c r="I22" i="1"/>
  <c r="J22" i="1"/>
  <c r="N22" i="1"/>
  <c r="P22" i="1"/>
  <c r="Q22" i="1"/>
  <c r="S22" i="1"/>
  <c r="U22" i="1"/>
  <c r="W22" i="1"/>
  <c r="A23" i="1"/>
  <c r="B23" i="1"/>
  <c r="C23" i="1"/>
  <c r="D23" i="1"/>
  <c r="E23" i="1"/>
  <c r="F23" i="1"/>
  <c r="G23" i="1"/>
  <c r="H23" i="1"/>
  <c r="I23" i="1"/>
  <c r="J23" i="1"/>
  <c r="N23" i="1"/>
  <c r="P23" i="1"/>
  <c r="Q23" i="1"/>
  <c r="S23" i="1"/>
  <c r="U23" i="1"/>
  <c r="W23" i="1"/>
  <c r="A24" i="1"/>
  <c r="B24" i="1"/>
  <c r="C24" i="1"/>
  <c r="D24" i="1"/>
  <c r="E24" i="1"/>
  <c r="F24" i="1"/>
  <c r="G24" i="1"/>
  <c r="H24" i="1"/>
  <c r="I24" i="1"/>
  <c r="J24" i="1"/>
  <c r="N24" i="1"/>
  <c r="P24" i="1"/>
  <c r="Q24" i="1"/>
  <c r="S24" i="1"/>
  <c r="U24" i="1"/>
  <c r="W24" i="1"/>
  <c r="A25" i="1"/>
  <c r="B25" i="1"/>
  <c r="C25" i="1"/>
  <c r="D25" i="1"/>
  <c r="E25" i="1"/>
  <c r="F25" i="1"/>
  <c r="G25" i="1"/>
  <c r="H25" i="1"/>
  <c r="I25" i="1"/>
  <c r="J25" i="1"/>
  <c r="N25" i="1"/>
  <c r="P25" i="1"/>
  <c r="Q25" i="1"/>
  <c r="S25" i="1"/>
  <c r="U25" i="1"/>
  <c r="W25" i="1"/>
  <c r="A26" i="1"/>
  <c r="B26" i="1"/>
  <c r="C26" i="1"/>
  <c r="D26" i="1"/>
  <c r="E26" i="1"/>
  <c r="F26" i="1"/>
  <c r="G26" i="1"/>
  <c r="H26" i="1"/>
  <c r="I26" i="1"/>
  <c r="J26" i="1"/>
  <c r="N26" i="1"/>
  <c r="P26" i="1"/>
  <c r="Q26" i="1"/>
  <c r="S26" i="1"/>
  <c r="U26" i="1"/>
  <c r="W26" i="1"/>
  <c r="A27" i="1"/>
  <c r="B27" i="1"/>
  <c r="C27" i="1"/>
  <c r="D27" i="1"/>
  <c r="E27" i="1"/>
  <c r="F27" i="1"/>
  <c r="G27" i="1"/>
  <c r="H27" i="1"/>
  <c r="I27" i="1"/>
  <c r="J27" i="1"/>
  <c r="N27" i="1"/>
  <c r="P27" i="1"/>
  <c r="Q27" i="1"/>
  <c r="S27" i="1"/>
  <c r="U27" i="1"/>
  <c r="W27" i="1"/>
  <c r="A28" i="1"/>
  <c r="B28" i="1"/>
  <c r="C28" i="1"/>
  <c r="D28" i="1"/>
  <c r="E28" i="1"/>
  <c r="F28" i="1"/>
  <c r="G28" i="1"/>
  <c r="H28" i="1"/>
  <c r="I28" i="1"/>
  <c r="J28" i="1"/>
  <c r="N28" i="1"/>
  <c r="P28" i="1"/>
  <c r="R28" i="1" s="1"/>
  <c r="V28" i="1" s="1"/>
  <c r="Q28" i="1"/>
  <c r="S28" i="1"/>
  <c r="U28" i="1"/>
  <c r="W28" i="1"/>
  <c r="A29" i="1"/>
  <c r="B29" i="1"/>
  <c r="C29" i="1"/>
  <c r="D29" i="1"/>
  <c r="E29" i="1"/>
  <c r="F29" i="1"/>
  <c r="G29" i="1"/>
  <c r="H29" i="1"/>
  <c r="I29" i="1"/>
  <c r="J29" i="1"/>
  <c r="N29" i="1"/>
  <c r="P29" i="1"/>
  <c r="R29" i="1" s="1"/>
  <c r="V29" i="1" s="1"/>
  <c r="Q29" i="1"/>
  <c r="S29" i="1"/>
  <c r="U29" i="1"/>
  <c r="W29" i="1"/>
  <c r="A30" i="1"/>
  <c r="B30" i="1"/>
  <c r="C30" i="1"/>
  <c r="D30" i="1"/>
  <c r="E30" i="1"/>
  <c r="F30" i="1"/>
  <c r="G30" i="1"/>
  <c r="H30" i="1"/>
  <c r="I30" i="1"/>
  <c r="J30" i="1"/>
  <c r="N30" i="1"/>
  <c r="P30" i="1"/>
  <c r="Q30" i="1"/>
  <c r="S30" i="1"/>
  <c r="U30" i="1"/>
  <c r="W30" i="1"/>
  <c r="A31" i="1"/>
  <c r="B31" i="1"/>
  <c r="C31" i="1"/>
  <c r="D31" i="1"/>
  <c r="E31" i="1"/>
  <c r="F31" i="1"/>
  <c r="G31" i="1"/>
  <c r="H31" i="1"/>
  <c r="I31" i="1"/>
  <c r="J31" i="1"/>
  <c r="N31" i="1"/>
  <c r="P31" i="1"/>
  <c r="Q31" i="1"/>
  <c r="S31" i="1"/>
  <c r="U31" i="1"/>
  <c r="W31" i="1"/>
  <c r="A32" i="1"/>
  <c r="B32" i="1"/>
  <c r="C32" i="1"/>
  <c r="D32" i="1"/>
  <c r="E32" i="1"/>
  <c r="F32" i="1"/>
  <c r="G32" i="1"/>
  <c r="H32" i="1"/>
  <c r="I32" i="1"/>
  <c r="J32" i="1"/>
  <c r="N32" i="1"/>
  <c r="P32" i="1"/>
  <c r="R32" i="1" s="1"/>
  <c r="V32" i="1" s="1"/>
  <c r="Q32" i="1"/>
  <c r="S32" i="1"/>
  <c r="U32" i="1"/>
  <c r="W32" i="1"/>
  <c r="A33" i="1"/>
  <c r="B33" i="1"/>
  <c r="C33" i="1"/>
  <c r="D33" i="1"/>
  <c r="E33" i="1"/>
  <c r="F33" i="1"/>
  <c r="G33" i="1"/>
  <c r="H33" i="1"/>
  <c r="I33" i="1"/>
  <c r="J33" i="1"/>
  <c r="N33" i="1"/>
  <c r="P33" i="1"/>
  <c r="R33" i="1" s="1"/>
  <c r="V33" i="1" s="1"/>
  <c r="Q33" i="1"/>
  <c r="S33" i="1"/>
  <c r="U33" i="1"/>
  <c r="W33" i="1"/>
  <c r="A34" i="1"/>
  <c r="B34" i="1"/>
  <c r="C34" i="1"/>
  <c r="D34" i="1"/>
  <c r="E34" i="1"/>
  <c r="F34" i="1"/>
  <c r="G34" i="1"/>
  <c r="H34" i="1"/>
  <c r="I34" i="1"/>
  <c r="J34" i="1"/>
  <c r="N34" i="1"/>
  <c r="P34" i="1"/>
  <c r="Q34" i="1"/>
  <c r="S34" i="1"/>
  <c r="U34" i="1"/>
  <c r="W34" i="1"/>
  <c r="A35" i="1"/>
  <c r="B35" i="1"/>
  <c r="C35" i="1"/>
  <c r="D35" i="1"/>
  <c r="E35" i="1"/>
  <c r="F35" i="1"/>
  <c r="G35" i="1"/>
  <c r="H35" i="1"/>
  <c r="I35" i="1"/>
  <c r="J35" i="1"/>
  <c r="N35" i="1"/>
  <c r="P35" i="1"/>
  <c r="Q35" i="1"/>
  <c r="S35" i="1"/>
  <c r="U35" i="1"/>
  <c r="W35" i="1"/>
  <c r="A36" i="1"/>
  <c r="B36" i="1"/>
  <c r="C36" i="1"/>
  <c r="D36" i="1"/>
  <c r="E36" i="1"/>
  <c r="F36" i="1"/>
  <c r="G36" i="1"/>
  <c r="H36" i="1"/>
  <c r="I36" i="1"/>
  <c r="J36" i="1"/>
  <c r="N36" i="1"/>
  <c r="P36" i="1"/>
  <c r="R36" i="1" s="1"/>
  <c r="V36" i="1" s="1"/>
  <c r="Q36" i="1"/>
  <c r="S36" i="1"/>
  <c r="U36" i="1"/>
  <c r="W36" i="1"/>
  <c r="A37" i="1"/>
  <c r="B37" i="1"/>
  <c r="C37" i="1"/>
  <c r="D37" i="1"/>
  <c r="E37" i="1"/>
  <c r="F37" i="1"/>
  <c r="G37" i="1"/>
  <c r="H37" i="1"/>
  <c r="I37" i="1"/>
  <c r="J37" i="1"/>
  <c r="N37" i="1"/>
  <c r="P37" i="1"/>
  <c r="R37" i="1" s="1"/>
  <c r="V37" i="1" s="1"/>
  <c r="Q37" i="1"/>
  <c r="S37" i="1"/>
  <c r="U37" i="1"/>
  <c r="W37" i="1"/>
  <c r="A38" i="1"/>
  <c r="B38" i="1"/>
  <c r="C38" i="1"/>
  <c r="D38" i="1"/>
  <c r="E38" i="1"/>
  <c r="F38" i="1"/>
  <c r="G38" i="1"/>
  <c r="H38" i="1"/>
  <c r="I38" i="1"/>
  <c r="J38" i="1"/>
  <c r="N38" i="1"/>
  <c r="P38" i="1"/>
  <c r="Q38" i="1"/>
  <c r="S38" i="1"/>
  <c r="U38" i="1"/>
  <c r="W38" i="1"/>
  <c r="A39" i="1"/>
  <c r="B39" i="1"/>
  <c r="C39" i="1"/>
  <c r="D39" i="1"/>
  <c r="E39" i="1"/>
  <c r="F39" i="1"/>
  <c r="G39" i="1"/>
  <c r="H39" i="1"/>
  <c r="I39" i="1"/>
  <c r="J39" i="1"/>
  <c r="N39" i="1"/>
  <c r="P39" i="1"/>
  <c r="Q39" i="1"/>
  <c r="S39" i="1"/>
  <c r="U39" i="1"/>
  <c r="W39" i="1"/>
  <c r="A40" i="1"/>
  <c r="B40" i="1"/>
  <c r="C40" i="1"/>
  <c r="D40" i="1"/>
  <c r="E40" i="1"/>
  <c r="F40" i="1"/>
  <c r="G40" i="1"/>
  <c r="H40" i="1"/>
  <c r="I40" i="1"/>
  <c r="J40" i="1"/>
  <c r="N40" i="1"/>
  <c r="P40" i="1"/>
  <c r="R40" i="1" s="1"/>
  <c r="V40" i="1" s="1"/>
  <c r="Q40" i="1"/>
  <c r="S40" i="1"/>
  <c r="U40" i="1"/>
  <c r="W40" i="1"/>
  <c r="A41" i="1"/>
  <c r="B41" i="1"/>
  <c r="C41" i="1"/>
  <c r="D41" i="1"/>
  <c r="E41" i="1"/>
  <c r="F41" i="1"/>
  <c r="G41" i="1"/>
  <c r="H41" i="1"/>
  <c r="I41" i="1"/>
  <c r="J41" i="1"/>
  <c r="N41" i="1"/>
  <c r="P41" i="1"/>
  <c r="R41" i="1" s="1"/>
  <c r="V41" i="1" s="1"/>
  <c r="Q41" i="1"/>
  <c r="S41" i="1"/>
  <c r="U41" i="1"/>
  <c r="W41" i="1"/>
  <c r="A42" i="1"/>
  <c r="B42" i="1"/>
  <c r="C42" i="1"/>
  <c r="D42" i="1"/>
  <c r="E42" i="1"/>
  <c r="F42" i="1"/>
  <c r="G42" i="1"/>
  <c r="H42" i="1"/>
  <c r="I42" i="1"/>
  <c r="J42" i="1"/>
  <c r="N42" i="1"/>
  <c r="P42" i="1"/>
  <c r="Q42" i="1"/>
  <c r="S42" i="1"/>
  <c r="U42" i="1"/>
  <c r="W42" i="1"/>
  <c r="A43" i="1"/>
  <c r="B43" i="1"/>
  <c r="C43" i="1"/>
  <c r="D43" i="1"/>
  <c r="E43" i="1"/>
  <c r="F43" i="1"/>
  <c r="G43" i="1"/>
  <c r="H43" i="1"/>
  <c r="I43" i="1"/>
  <c r="J43" i="1"/>
  <c r="N43" i="1"/>
  <c r="P43" i="1"/>
  <c r="Q43" i="1"/>
  <c r="S43" i="1"/>
  <c r="U43" i="1"/>
  <c r="W43" i="1"/>
  <c r="A44" i="1"/>
  <c r="B44" i="1"/>
  <c r="C44" i="1"/>
  <c r="D44" i="1"/>
  <c r="E44" i="1"/>
  <c r="F44" i="1"/>
  <c r="G44" i="1"/>
  <c r="H44" i="1"/>
  <c r="I44" i="1"/>
  <c r="J44" i="1"/>
  <c r="N44" i="1"/>
  <c r="P44" i="1"/>
  <c r="R44" i="1" s="1"/>
  <c r="V44" i="1" s="1"/>
  <c r="Q44" i="1"/>
  <c r="S44" i="1"/>
  <c r="U44" i="1"/>
  <c r="W44" i="1"/>
  <c r="A45" i="1"/>
  <c r="B45" i="1"/>
  <c r="C45" i="1"/>
  <c r="D45" i="1"/>
  <c r="E45" i="1"/>
  <c r="F45" i="1"/>
  <c r="G45" i="1"/>
  <c r="H45" i="1"/>
  <c r="I45" i="1"/>
  <c r="J45" i="1"/>
  <c r="N45" i="1"/>
  <c r="P45" i="1"/>
  <c r="R45" i="1" s="1"/>
  <c r="V45" i="1" s="1"/>
  <c r="Q45" i="1"/>
  <c r="S45" i="1"/>
  <c r="U45" i="1"/>
  <c r="W45" i="1"/>
  <c r="A46" i="1"/>
  <c r="B46" i="1"/>
  <c r="C46" i="1"/>
  <c r="D46" i="1"/>
  <c r="E46" i="1"/>
  <c r="F46" i="1"/>
  <c r="G46" i="1"/>
  <c r="H46" i="1"/>
  <c r="I46" i="1"/>
  <c r="J46" i="1"/>
  <c r="N46" i="1"/>
  <c r="P46" i="1"/>
  <c r="Q46" i="1"/>
  <c r="S46" i="1"/>
  <c r="U46" i="1"/>
  <c r="W46" i="1"/>
  <c r="A47" i="1"/>
  <c r="B47" i="1"/>
  <c r="C47" i="1"/>
  <c r="D47" i="1"/>
  <c r="E47" i="1"/>
  <c r="F47" i="1"/>
  <c r="G47" i="1"/>
  <c r="H47" i="1"/>
  <c r="I47" i="1"/>
  <c r="J47" i="1"/>
  <c r="N47" i="1"/>
  <c r="P47" i="1"/>
  <c r="Q47" i="1"/>
  <c r="S47" i="1"/>
  <c r="U47" i="1"/>
  <c r="W47" i="1"/>
  <c r="A48" i="1"/>
  <c r="B48" i="1"/>
  <c r="C48" i="1"/>
  <c r="D48" i="1"/>
  <c r="E48" i="1"/>
  <c r="F48" i="1"/>
  <c r="G48" i="1"/>
  <c r="H48" i="1"/>
  <c r="I48" i="1"/>
  <c r="J48" i="1"/>
  <c r="N48" i="1"/>
  <c r="P48" i="1"/>
  <c r="R48" i="1" s="1"/>
  <c r="V48" i="1" s="1"/>
  <c r="Q48" i="1"/>
  <c r="S48" i="1"/>
  <c r="U48" i="1"/>
  <c r="W48" i="1"/>
  <c r="A49" i="1"/>
  <c r="B49" i="1"/>
  <c r="C49" i="1"/>
  <c r="D49" i="1"/>
  <c r="E49" i="1"/>
  <c r="F49" i="1"/>
  <c r="G49" i="1"/>
  <c r="H49" i="1"/>
  <c r="I49" i="1"/>
  <c r="J49" i="1"/>
  <c r="N49" i="1"/>
  <c r="P49" i="1"/>
  <c r="R49" i="1" s="1"/>
  <c r="V49" i="1" s="1"/>
  <c r="Q49" i="1"/>
  <c r="S49" i="1"/>
  <c r="U49" i="1"/>
  <c r="W49" i="1"/>
  <c r="A50" i="1"/>
  <c r="B50" i="1"/>
  <c r="C50" i="1"/>
  <c r="D50" i="1"/>
  <c r="E50" i="1"/>
  <c r="F50" i="1"/>
  <c r="G50" i="1"/>
  <c r="H50" i="1"/>
  <c r="I50" i="1"/>
  <c r="J50" i="1"/>
  <c r="N50" i="1"/>
  <c r="P50" i="1"/>
  <c r="Q50" i="1"/>
  <c r="S50" i="1"/>
  <c r="U50" i="1"/>
  <c r="W50" i="1"/>
  <c r="A51" i="1"/>
  <c r="B51" i="1"/>
  <c r="C51" i="1"/>
  <c r="D51" i="1"/>
  <c r="E51" i="1"/>
  <c r="F51" i="1"/>
  <c r="G51" i="1"/>
  <c r="H51" i="1"/>
  <c r="I51" i="1"/>
  <c r="J51" i="1"/>
  <c r="N51" i="1"/>
  <c r="P51" i="1"/>
  <c r="Q51" i="1"/>
  <c r="S51" i="1"/>
  <c r="U51" i="1"/>
  <c r="W51" i="1"/>
  <c r="A52" i="1"/>
  <c r="B52" i="1"/>
  <c r="C52" i="1"/>
  <c r="D52" i="1"/>
  <c r="E52" i="1"/>
  <c r="F52" i="1"/>
  <c r="G52" i="1"/>
  <c r="H52" i="1"/>
  <c r="I52" i="1"/>
  <c r="J52" i="1"/>
  <c r="N52" i="1"/>
  <c r="P52" i="1"/>
  <c r="Q52" i="1"/>
  <c r="S52" i="1"/>
  <c r="U52" i="1"/>
  <c r="W52" i="1"/>
  <c r="A53" i="1"/>
  <c r="B53" i="1"/>
  <c r="C53" i="1"/>
  <c r="D53" i="1"/>
  <c r="E53" i="1"/>
  <c r="F53" i="1"/>
  <c r="G53" i="1"/>
  <c r="H53" i="1"/>
  <c r="I53" i="1"/>
  <c r="J53" i="1"/>
  <c r="N53" i="1"/>
  <c r="P53" i="1"/>
  <c r="Q53" i="1"/>
  <c r="S53" i="1"/>
  <c r="U53" i="1"/>
  <c r="W53" i="1"/>
  <c r="A54" i="1"/>
  <c r="B54" i="1"/>
  <c r="C54" i="1"/>
  <c r="D54" i="1"/>
  <c r="E54" i="1"/>
  <c r="F54" i="1"/>
  <c r="G54" i="1"/>
  <c r="H54" i="1"/>
  <c r="I54" i="1"/>
  <c r="J54" i="1"/>
  <c r="N54" i="1"/>
  <c r="P54" i="1"/>
  <c r="Q54" i="1"/>
  <c r="S54" i="1"/>
  <c r="U54" i="1"/>
  <c r="W54" i="1"/>
  <c r="A55" i="1"/>
  <c r="B55" i="1"/>
  <c r="C55" i="1"/>
  <c r="D55" i="1"/>
  <c r="E55" i="1"/>
  <c r="F55" i="1"/>
  <c r="G55" i="1"/>
  <c r="H55" i="1"/>
  <c r="I55" i="1"/>
  <c r="J55" i="1"/>
  <c r="N55" i="1"/>
  <c r="R55" i="1" s="1"/>
  <c r="P55" i="1"/>
  <c r="Q55" i="1"/>
  <c r="S55" i="1"/>
  <c r="U55" i="1"/>
  <c r="W55" i="1"/>
  <c r="A56" i="1"/>
  <c r="B56" i="1"/>
  <c r="C56" i="1"/>
  <c r="D56" i="1"/>
  <c r="E56" i="1"/>
  <c r="F56" i="1"/>
  <c r="G56" i="1"/>
  <c r="H56" i="1"/>
  <c r="I56" i="1"/>
  <c r="J56" i="1"/>
  <c r="N56" i="1"/>
  <c r="R56" i="1" s="1"/>
  <c r="P56" i="1"/>
  <c r="Q56" i="1"/>
  <c r="S56" i="1"/>
  <c r="U56" i="1"/>
  <c r="W56" i="1"/>
  <c r="A57" i="1"/>
  <c r="B57" i="1"/>
  <c r="C57" i="1"/>
  <c r="D57" i="1"/>
  <c r="E57" i="1"/>
  <c r="F57" i="1"/>
  <c r="G57" i="1"/>
  <c r="H57" i="1"/>
  <c r="I57" i="1"/>
  <c r="J57" i="1"/>
  <c r="N57" i="1"/>
  <c r="R57" i="1" s="1"/>
  <c r="P57" i="1"/>
  <c r="Q57" i="1"/>
  <c r="S57" i="1"/>
  <c r="U57" i="1"/>
  <c r="W57" i="1"/>
  <c r="A58" i="1"/>
  <c r="B58" i="1"/>
  <c r="C58" i="1"/>
  <c r="D58" i="1"/>
  <c r="E58" i="1"/>
  <c r="F58" i="1"/>
  <c r="G58" i="1"/>
  <c r="H58" i="1"/>
  <c r="I58" i="1"/>
  <c r="J58" i="1"/>
  <c r="N58" i="1"/>
  <c r="R58" i="1" s="1"/>
  <c r="P58" i="1"/>
  <c r="Q58" i="1"/>
  <c r="S58" i="1"/>
  <c r="U58" i="1"/>
  <c r="W58" i="1"/>
  <c r="A59" i="1"/>
  <c r="B59" i="1"/>
  <c r="C59" i="1"/>
  <c r="D59" i="1"/>
  <c r="E59" i="1"/>
  <c r="F59" i="1"/>
  <c r="G59" i="1"/>
  <c r="H59" i="1"/>
  <c r="I59" i="1"/>
  <c r="J59" i="1"/>
  <c r="N59" i="1"/>
  <c r="R59" i="1" s="1"/>
  <c r="P59" i="1"/>
  <c r="Q59" i="1"/>
  <c r="S59" i="1"/>
  <c r="U59" i="1"/>
  <c r="W59" i="1"/>
  <c r="K60" i="1"/>
  <c r="L60" i="1"/>
  <c r="M60" i="1"/>
  <c r="O60" i="1"/>
  <c r="Q60" i="1"/>
  <c r="S60" i="1"/>
  <c r="U60" i="1"/>
  <c r="W60" i="1"/>
  <c r="R51" i="1" l="1"/>
  <c r="R50" i="1"/>
  <c r="V50" i="1" s="1"/>
  <c r="X49" i="1"/>
  <c r="R43" i="1"/>
  <c r="R42" i="1"/>
  <c r="V42" i="1" s="1"/>
  <c r="X41" i="1"/>
  <c r="R35" i="1"/>
  <c r="R34" i="1"/>
  <c r="V34" i="1" s="1"/>
  <c r="X33" i="1"/>
  <c r="R27" i="1"/>
  <c r="R26" i="1"/>
  <c r="V26" i="1" s="1"/>
  <c r="R19" i="1"/>
  <c r="R18" i="1"/>
  <c r="V18" i="1" s="1"/>
  <c r="R11" i="1"/>
  <c r="R60" i="1" s="1"/>
  <c r="R10" i="1"/>
  <c r="V10" i="1" s="1"/>
  <c r="R25" i="1"/>
  <c r="R24" i="1"/>
  <c r="V24" i="1" s="1"/>
  <c r="R17" i="1"/>
  <c r="T17" i="1" s="1"/>
  <c r="R16" i="1"/>
  <c r="V16" i="1" s="1"/>
  <c r="R47" i="1"/>
  <c r="R46" i="1"/>
  <c r="V46" i="1" s="1"/>
  <c r="X45" i="1"/>
  <c r="R39" i="1"/>
  <c r="R38" i="1"/>
  <c r="V38" i="1" s="1"/>
  <c r="X37" i="1"/>
  <c r="R31" i="1"/>
  <c r="R30" i="1"/>
  <c r="V30" i="1" s="1"/>
  <c r="X29" i="1"/>
  <c r="R23" i="1"/>
  <c r="R22" i="1"/>
  <c r="V22" i="1" s="1"/>
  <c r="X21" i="1"/>
  <c r="R15" i="1"/>
  <c r="R14" i="1"/>
  <c r="V14" i="1" s="1"/>
  <c r="X13" i="1"/>
  <c r="R54" i="1"/>
  <c r="R53" i="1"/>
  <c r="T53" i="1" s="1"/>
  <c r="R52" i="1"/>
  <c r="V52" i="1" s="1"/>
  <c r="V59" i="1"/>
  <c r="T59" i="1"/>
  <c r="X59" i="1"/>
  <c r="V58" i="1"/>
  <c r="T58" i="1"/>
  <c r="X58" i="1"/>
  <c r="V57" i="1"/>
  <c r="T57" i="1"/>
  <c r="X57" i="1"/>
  <c r="V56" i="1"/>
  <c r="T56" i="1"/>
  <c r="X56" i="1"/>
  <c r="V55" i="1"/>
  <c r="T55" i="1"/>
  <c r="X55" i="1"/>
  <c r="V54" i="1"/>
  <c r="T54" i="1"/>
  <c r="X54" i="1"/>
  <c r="V53" i="1"/>
  <c r="X53" i="1"/>
  <c r="N60" i="1"/>
  <c r="X52" i="1"/>
  <c r="T52" i="1"/>
  <c r="T48" i="1"/>
  <c r="T46" i="1"/>
  <c r="T44" i="1"/>
  <c r="T42" i="1"/>
  <c r="T40" i="1"/>
  <c r="T36" i="1"/>
  <c r="T32" i="1"/>
  <c r="T30" i="1"/>
  <c r="T28" i="1"/>
  <c r="T26" i="1"/>
  <c r="T24" i="1"/>
  <c r="T20" i="1"/>
  <c r="T18" i="1"/>
  <c r="T16" i="1"/>
  <c r="T14" i="1"/>
  <c r="T12" i="1"/>
  <c r="T10" i="1"/>
  <c r="X50" i="1"/>
  <c r="X46" i="1"/>
  <c r="X42" i="1"/>
  <c r="X40" i="1"/>
  <c r="X36" i="1"/>
  <c r="X32" i="1"/>
  <c r="X30" i="1"/>
  <c r="X26" i="1"/>
  <c r="X16" i="1"/>
  <c r="X10" i="1"/>
  <c r="X48" i="1"/>
  <c r="X44" i="1"/>
  <c r="X38" i="1"/>
  <c r="X28" i="1"/>
  <c r="X24" i="1"/>
  <c r="X20" i="1"/>
  <c r="X18" i="1"/>
  <c r="X14" i="1"/>
  <c r="X12" i="1"/>
  <c r="P60" i="1"/>
  <c r="T51" i="1"/>
  <c r="T49" i="1"/>
  <c r="T47" i="1"/>
  <c r="T45" i="1"/>
  <c r="T43" i="1"/>
  <c r="T41" i="1"/>
  <c r="T39" i="1"/>
  <c r="T37" i="1"/>
  <c r="T35" i="1"/>
  <c r="T33" i="1"/>
  <c r="T31" i="1"/>
  <c r="T29" i="1"/>
  <c r="T27" i="1"/>
  <c r="T23" i="1"/>
  <c r="T21" i="1"/>
  <c r="T19" i="1"/>
  <c r="T15" i="1"/>
  <c r="T13" i="1"/>
  <c r="T11" i="1"/>
  <c r="V15" i="1" l="1"/>
  <c r="X15" i="1"/>
  <c r="V47" i="1"/>
  <c r="X47" i="1"/>
  <c r="V25" i="1"/>
  <c r="X25" i="1"/>
  <c r="V19" i="1"/>
  <c r="X19" i="1"/>
  <c r="V43" i="1"/>
  <c r="X43" i="1"/>
  <c r="T25" i="1"/>
  <c r="T34" i="1"/>
  <c r="T50" i="1"/>
  <c r="V39" i="1"/>
  <c r="X39" i="1"/>
  <c r="V35" i="1"/>
  <c r="X35" i="1"/>
  <c r="V31" i="1"/>
  <c r="X31" i="1"/>
  <c r="V17" i="1"/>
  <c r="X17" i="1"/>
  <c r="V11" i="1"/>
  <c r="X11" i="1"/>
  <c r="V27" i="1"/>
  <c r="X27" i="1"/>
  <c r="X22" i="1"/>
  <c r="X34" i="1"/>
  <c r="T22" i="1"/>
  <c r="T38" i="1"/>
  <c r="V23" i="1"/>
  <c r="X23" i="1"/>
  <c r="V51" i="1"/>
  <c r="X51" i="1"/>
  <c r="T60" i="1"/>
  <c r="X60" i="1"/>
  <c r="V60" i="1"/>
</calcChain>
</file>

<file path=xl/sharedStrings.xml><?xml version="1.0" encoding="utf-8"?>
<sst xmlns="http://schemas.openxmlformats.org/spreadsheetml/2006/main" count="55" uniqueCount="51">
  <si>
    <t xml:space="preserve">           2. Nas colunas relativas à execução, não incluir as despesas referentes aos restos a pagar do ano anterior.</t>
  </si>
  <si>
    <t>Obs.: 1. Movimentação líquida de créditos = Provisão/Destaque recebidos - Provisão/Destaque concedidos</t>
  </si>
  <si>
    <t>Total</t>
  </si>
  <si>
    <t>K / H</t>
  </si>
  <si>
    <t>K</t>
  </si>
  <si>
    <t>J / H</t>
  </si>
  <si>
    <t>J</t>
  </si>
  <si>
    <t>I / H</t>
  </si>
  <si>
    <t>I</t>
  </si>
  <si>
    <t>H = D-E+F+G</t>
  </si>
  <si>
    <t>G</t>
  </si>
  <si>
    <t>F</t>
  </si>
  <si>
    <t>E</t>
  </si>
  <si>
    <t>D=A+B-C</t>
  </si>
  <si>
    <t>C</t>
  </si>
  <si>
    <t>B</t>
  </si>
  <si>
    <t>A</t>
  </si>
  <si>
    <t>Descrição</t>
  </si>
  <si>
    <t>Código</t>
  </si>
  <si>
    <t>Ação e Subtítulo</t>
  </si>
  <si>
    <t>Programa</t>
  </si>
  <si>
    <t>%</t>
  </si>
  <si>
    <t>Pago</t>
  </si>
  <si>
    <t>Liquidado</t>
  </si>
  <si>
    <t>Empenhado</t>
  </si>
  <si>
    <t>Destaque</t>
  </si>
  <si>
    <t>Provisão</t>
  </si>
  <si>
    <t>Decréscimos</t>
  </si>
  <si>
    <t>Acréscimos</t>
  </si>
  <si>
    <t>GND</t>
  </si>
  <si>
    <t>Fonte</t>
  </si>
  <si>
    <t>Esfera</t>
  </si>
  <si>
    <t xml:space="preserve">Descrição </t>
  </si>
  <si>
    <t xml:space="preserve">Programática
(Programa, Ação e Subtítulo) </t>
  </si>
  <si>
    <t>Função e Subfunção</t>
  </si>
  <si>
    <t>Unidade Orçamentária</t>
  </si>
  <si>
    <t>Execução</t>
  </si>
  <si>
    <t>Dotação Líquida</t>
  </si>
  <si>
    <t>Movimentação Líquida de Créditos</t>
  </si>
  <si>
    <t>Contingenciado</t>
  </si>
  <si>
    <t>Dotação Atualizada</t>
  </si>
  <si>
    <t>Créditos Adicionais</t>
  </si>
  <si>
    <t>Dotação Inicial</t>
  </si>
  <si>
    <t>Classificação Orçamentária</t>
  </si>
  <si>
    <t xml:space="preserve"> RESOLUÇÃO 102 CNJ - ANEXO II - DOTAÇÃO E EXECUÇÃO ORÇAMENTÁRIA</t>
  </si>
  <si>
    <t>Data de referência:</t>
  </si>
  <si>
    <t>090047 - TRF 3ª REGIÃO PRECATÓRIOS E REQUISITÓRIOS DE PEQUENO VALOR</t>
  </si>
  <si>
    <t>UNIDADE:</t>
  </si>
  <si>
    <t>JUSTIÇA FEDERAL</t>
  </si>
  <si>
    <t>ÓRGÃO:</t>
  </si>
  <si>
    <t>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</si>
</sst>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5" formatCode="0.0%"/>
    <numFmt numFmtId="166" formatCode="_(* #,##0_);_(* \(#,##0\);_(* &quot;-&quot;??_);_(@_)"/>
    <numFmt numFmtId="167" formatCode="[$-416]mmmm\-yy;@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6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7" applyNumberFormat="0" applyAlignment="0" applyProtection="0"/>
    <xf numFmtId="0" fontId="20" fillId="8" borderId="27" applyNumberFormat="0" applyAlignment="0" applyProtection="0"/>
    <xf numFmtId="0" fontId="20" fillId="8" borderId="27" applyNumberFormat="0" applyAlignment="0" applyProtection="0"/>
    <xf numFmtId="0" fontId="21" fillId="8" borderId="27"/>
    <xf numFmtId="0" fontId="20" fillId="8" borderId="27" applyNumberFormat="0" applyAlignment="0" applyProtection="0"/>
    <xf numFmtId="0" fontId="20" fillId="8" borderId="27" applyNumberFormat="0" applyAlignment="0" applyProtection="0"/>
    <xf numFmtId="0" fontId="22" fillId="0" borderId="0">
      <alignment vertical="center"/>
    </xf>
    <xf numFmtId="0" fontId="23" fillId="21" borderId="28" applyNumberFormat="0" applyAlignment="0" applyProtection="0"/>
    <xf numFmtId="0" fontId="23" fillId="21" borderId="28" applyNumberFormat="0" applyAlignment="0" applyProtection="0"/>
    <xf numFmtId="0" fontId="24" fillId="21" borderId="28"/>
    <xf numFmtId="0" fontId="23" fillId="21" borderId="28" applyNumberFormat="0" applyAlignment="0" applyProtection="0"/>
    <xf numFmtId="0" fontId="23" fillId="21" borderId="28" applyNumberFormat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6" fillId="0" borderId="29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3" fillId="21" borderId="28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8" borderId="27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0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7" applyNumberFormat="0" applyAlignment="0" applyProtection="0"/>
    <xf numFmtId="0" fontId="29" fillId="0" borderId="34">
      <alignment horizontal="center"/>
    </xf>
    <xf numFmtId="0" fontId="36" fillId="0" borderId="35">
      <alignment horizontal="center"/>
    </xf>
    <xf numFmtId="175" fontId="7" fillId="0" borderId="0"/>
    <xf numFmtId="0" fontId="25" fillId="0" borderId="29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41" fillId="8" borderId="37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7" applyNumberFormat="0" applyAlignment="0" applyProtection="0"/>
    <xf numFmtId="0" fontId="41" fillId="8" borderId="37" applyNumberFormat="0" applyAlignment="0" applyProtection="0"/>
    <xf numFmtId="0" fontId="42" fillId="8" borderId="37"/>
    <xf numFmtId="0" fontId="41" fillId="8" borderId="37" applyNumberFormat="0" applyAlignment="0" applyProtection="0"/>
    <xf numFmtId="0" fontId="41" fillId="8" borderId="37" applyNumberFormat="0" applyAlignment="0" applyProtection="0"/>
    <xf numFmtId="38" fontId="7" fillId="0" borderId="0"/>
    <xf numFmtId="38" fontId="43" fillId="0" borderId="38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9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9" fillId="0" borderId="31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51" fillId="0" borderId="32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2" fillId="0" borderId="33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0"/>
    <xf numFmtId="2" fontId="55" fillId="0" borderId="0">
      <protection locked="0"/>
    </xf>
    <xf numFmtId="2" fontId="55" fillId="0" borderId="0">
      <protection locked="0"/>
    </xf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7" fillId="0" borderId="41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5" fontId="3" fillId="0" borderId="0" xfId="5" applyNumberFormat="1" applyFont="1" applyBorder="1" applyAlignment="1">
      <alignment horizontal="center"/>
    </xf>
    <xf numFmtId="43" fontId="3" fillId="0" borderId="0" xfId="1" applyFont="1" applyBorder="1"/>
    <xf numFmtId="0" fontId="2" fillId="0" borderId="0" xfId="0" applyFont="1" applyBorder="1" applyAlignment="1">
      <alignment vertical="center"/>
    </xf>
    <xf numFmtId="165" fontId="3" fillId="0" borderId="1" xfId="6" applyNumberFormat="1" applyFont="1" applyBorder="1" applyAlignment="1">
      <alignment horizontal="right" vertical="center"/>
    </xf>
    <xf numFmtId="166" fontId="3" fillId="0" borderId="1" xfId="7" applyNumberFormat="1" applyFont="1" applyFill="1" applyBorder="1" applyAlignment="1">
      <alignment horizontal="right" vertical="center" wrapText="1"/>
    </xf>
    <xf numFmtId="166" fontId="5" fillId="0" borderId="1" xfId="7" applyNumberFormat="1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4" xfId="8" applyFont="1" applyFill="1" applyBorder="1" applyAlignment="1">
      <alignment horizontal="center" vertical="center" wrapText="1"/>
    </xf>
    <xf numFmtId="165" fontId="3" fillId="0" borderId="5" xfId="6" applyNumberFormat="1" applyFont="1" applyBorder="1" applyAlignment="1">
      <alignment horizontal="right" vertical="center"/>
    </xf>
    <xf numFmtId="166" fontId="3" fillId="0" borderId="5" xfId="7" applyNumberFormat="1" applyFont="1" applyBorder="1" applyAlignment="1">
      <alignment horizontal="right" vertical="center"/>
    </xf>
    <xf numFmtId="166" fontId="5" fillId="0" borderId="5" xfId="7" applyNumberFormat="1" applyFont="1" applyBorder="1" applyAlignment="1">
      <alignment horizontal="right" vertical="center"/>
    </xf>
    <xf numFmtId="49" fontId="3" fillId="0" borderId="5" xfId="8" applyNumberFormat="1" applyFont="1" applyFill="1" applyBorder="1" applyAlignment="1">
      <alignment horizontal="center" vertical="center" wrapText="1"/>
    </xf>
    <xf numFmtId="49" fontId="3" fillId="0" borderId="5" xfId="8" applyNumberFormat="1" applyFont="1" applyFill="1" applyBorder="1" applyAlignment="1">
      <alignment horizontal="left" vertical="center" wrapText="1"/>
    </xf>
    <xf numFmtId="0" fontId="3" fillId="0" borderId="5" xfId="8" applyNumberFormat="1" applyFont="1" applyFill="1" applyBorder="1" applyAlignment="1">
      <alignment horizontal="center" vertical="center" wrapText="1"/>
    </xf>
    <xf numFmtId="166" fontId="5" fillId="0" borderId="6" xfId="7" applyNumberFormat="1" applyFont="1" applyBorder="1" applyAlignment="1">
      <alignment horizontal="right" vertical="center"/>
    </xf>
    <xf numFmtId="49" fontId="3" fillId="0" borderId="7" xfId="8" applyNumberFormat="1" applyFont="1" applyFill="1" applyBorder="1" applyAlignment="1">
      <alignment horizontal="center" vertical="center" wrapText="1"/>
    </xf>
    <xf numFmtId="49" fontId="3" fillId="0" borderId="7" xfId="8" applyNumberFormat="1" applyFont="1" applyFill="1" applyBorder="1" applyAlignment="1">
      <alignment horizontal="left" vertical="center" wrapText="1"/>
    </xf>
    <xf numFmtId="49" fontId="3" fillId="0" borderId="8" xfId="8" applyNumberFormat="1" applyFont="1" applyFill="1" applyBorder="1" applyAlignment="1">
      <alignment horizontal="left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6" fontId="5" fillId="0" borderId="10" xfId="7" applyNumberFormat="1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 wrapText="1"/>
    </xf>
    <xf numFmtId="0" fontId="5" fillId="0" borderId="11" xfId="8" applyFont="1" applyFill="1" applyBorder="1" applyAlignment="1">
      <alignment horizontal="center" vertical="center" wrapText="1"/>
    </xf>
    <xf numFmtId="0" fontId="5" fillId="0" borderId="12" xfId="8" applyFont="1" applyFill="1" applyBorder="1" applyAlignment="1">
      <alignment horizontal="center" vertical="center" wrapText="1"/>
    </xf>
    <xf numFmtId="0" fontId="5" fillId="0" borderId="11" xfId="8" applyFont="1" applyFill="1" applyBorder="1" applyAlignment="1">
      <alignment horizontal="center" vertical="center" wrapText="1"/>
    </xf>
    <xf numFmtId="165" fontId="5" fillId="0" borderId="13" xfId="6" applyNumberFormat="1" applyFont="1" applyFill="1" applyBorder="1" applyAlignment="1">
      <alignment horizontal="center" vertical="center" wrapText="1"/>
    </xf>
    <xf numFmtId="166" fontId="5" fillId="0" borderId="13" xfId="7" applyNumberFormat="1" applyFont="1" applyFill="1" applyBorder="1" applyAlignment="1">
      <alignment horizontal="center" vertical="center" wrapText="1"/>
    </xf>
    <xf numFmtId="0" fontId="5" fillId="0" borderId="14" xfId="8" applyFont="1" applyFill="1" applyBorder="1" applyAlignment="1">
      <alignment horizontal="center" vertical="center" wrapText="1"/>
    </xf>
    <xf numFmtId="165" fontId="5" fillId="0" borderId="14" xfId="6" applyNumberFormat="1" applyFont="1" applyFill="1" applyBorder="1" applyAlignment="1">
      <alignment horizontal="center" vertical="center" wrapText="1"/>
    </xf>
    <xf numFmtId="0" fontId="5" fillId="0" borderId="14" xfId="8" applyFont="1" applyFill="1" applyBorder="1" applyAlignment="1">
      <alignment horizontal="center" vertical="center" wrapText="1"/>
    </xf>
    <xf numFmtId="0" fontId="5" fillId="0" borderId="15" xfId="8" applyFont="1" applyFill="1" applyBorder="1" applyAlignment="1">
      <alignment horizontal="center" vertical="center" wrapText="1"/>
    </xf>
    <xf numFmtId="0" fontId="5" fillId="0" borderId="16" xfId="8" applyFont="1" applyFill="1" applyBorder="1" applyAlignment="1">
      <alignment horizontal="center" vertical="center" wrapText="1"/>
    </xf>
    <xf numFmtId="0" fontId="5" fillId="0" borderId="17" xfId="8" applyFont="1" applyFill="1" applyBorder="1" applyAlignment="1">
      <alignment horizontal="center" vertical="center" wrapText="1"/>
    </xf>
    <xf numFmtId="0" fontId="5" fillId="0" borderId="18" xfId="8" applyFont="1" applyFill="1" applyBorder="1" applyAlignment="1">
      <alignment horizontal="center" vertical="center" wrapText="1"/>
    </xf>
    <xf numFmtId="0" fontId="5" fillId="0" borderId="19" xfId="8" applyFont="1" applyFill="1" applyBorder="1" applyAlignment="1">
      <alignment horizontal="center" vertical="center" wrapText="1"/>
    </xf>
    <xf numFmtId="0" fontId="5" fillId="0" borderId="20" xfId="8" applyFont="1" applyFill="1" applyBorder="1" applyAlignment="1">
      <alignment horizontal="center" vertical="center" wrapText="1"/>
    </xf>
    <xf numFmtId="0" fontId="5" fillId="0" borderId="21" xfId="8" applyFont="1" applyFill="1" applyBorder="1" applyAlignment="1">
      <alignment horizontal="center" vertical="center" wrapText="1"/>
    </xf>
    <xf numFmtId="0" fontId="5" fillId="0" borderId="22" xfId="8" applyFont="1" applyFill="1" applyBorder="1" applyAlignment="1">
      <alignment horizontal="center" vertical="center" wrapText="1"/>
    </xf>
    <xf numFmtId="0" fontId="5" fillId="0" borderId="23" xfId="8" applyFont="1" applyFill="1" applyBorder="1" applyAlignment="1">
      <alignment horizontal="center" vertical="center" wrapText="1"/>
    </xf>
    <xf numFmtId="0" fontId="5" fillId="0" borderId="24" xfId="8" applyFont="1" applyFill="1" applyBorder="1" applyAlignment="1">
      <alignment horizontal="center" vertical="center" wrapText="1"/>
    </xf>
    <xf numFmtId="0" fontId="5" fillId="0" borderId="25" xfId="8" applyFont="1" applyFill="1" applyBorder="1" applyAlignment="1">
      <alignment horizontal="center" vertical="center" wrapText="1"/>
    </xf>
    <xf numFmtId="0" fontId="5" fillId="0" borderId="16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/>
    <xf numFmtId="167" fontId="3" fillId="0" borderId="0" xfId="0" applyNumberFormat="1" applyFont="1"/>
    <xf numFmtId="167" fontId="3" fillId="0" borderId="0" xfId="0" applyNumberFormat="1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/>
  </cellXfs>
  <cellStyles count="39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2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2" xfId="244"/>
    <cellStyle name="Normal 2 2" xfId="245"/>
    <cellStyle name="Normal 2 3" xfId="246"/>
    <cellStyle name="Normal 2 3 2" xfId="247"/>
    <cellStyle name="Normal 2 3_00_Decisão Anexo V 2015_MEMORIAL_Oficial SOF" xfId="248"/>
    <cellStyle name="Normal 2 4" xfId="249"/>
    <cellStyle name="Normal 2 5" xfId="250"/>
    <cellStyle name="Normal 2 6" xfId="251"/>
    <cellStyle name="Normal 2 7" xfId="252"/>
    <cellStyle name="Normal 2 8" xfId="8"/>
    <cellStyle name="Normal 2_00_Decisão Anexo V 2015_MEMORIAL_Oficial SOF" xfId="253"/>
    <cellStyle name="Normal 3" xfId="254"/>
    <cellStyle name="Normal 3 2" xfId="255"/>
    <cellStyle name="Normal 3_05_Impactos_Demais PLs_2013_Dados CNJ de jul-12" xfId="256"/>
    <cellStyle name="Normal 4" xfId="257"/>
    <cellStyle name="Normal 5" xfId="258"/>
    <cellStyle name="Normal 6" xfId="259"/>
    <cellStyle name="Normal 7" xfId="260"/>
    <cellStyle name="Normal 8" xfId="261"/>
    <cellStyle name="Normal 9" xfId="262"/>
    <cellStyle name="Nota 2" xfId="263"/>
    <cellStyle name="Nota 2 2" xfId="264"/>
    <cellStyle name="Nota 2_00_Decisão Anexo V 2015_MEMORIAL_Oficial SOF" xfId="265"/>
    <cellStyle name="Nota 3" xfId="266"/>
    <cellStyle name="Nota 4" xfId="267"/>
    <cellStyle name="Note" xfId="268"/>
    <cellStyle name="Output" xfId="269"/>
    <cellStyle name="Percent_Agenda" xfId="270"/>
    <cellStyle name="Percentual" xfId="271"/>
    <cellStyle name="Ponto" xfId="272"/>
    <cellStyle name="Porcentagem 10" xfId="273"/>
    <cellStyle name="Porcentagem 11" xfId="5"/>
    <cellStyle name="Porcentagem 11 2" xfId="274"/>
    <cellStyle name="Porcentagem 12" xfId="4"/>
    <cellStyle name="Porcentagem 2" xfId="6"/>
    <cellStyle name="Porcentagem 2 2" xfId="275"/>
    <cellStyle name="Porcentagem 2 3" xfId="276"/>
    <cellStyle name="Porcentagem 2_FCDF 2014_2ª Versão" xfId="277"/>
    <cellStyle name="Porcentagem 3" xfId="278"/>
    <cellStyle name="Porcentagem 4" xfId="279"/>
    <cellStyle name="Porcentagem 5" xfId="280"/>
    <cellStyle name="Porcentagem 6" xfId="281"/>
    <cellStyle name="Porcentagem 7" xfId="282"/>
    <cellStyle name="Porcentagem 8" xfId="283"/>
    <cellStyle name="Porcentagem 9" xfId="284"/>
    <cellStyle name="rodape" xfId="285"/>
    <cellStyle name="Saída 2" xfId="286"/>
    <cellStyle name="Saída 2 2" xfId="287"/>
    <cellStyle name="Saída 2_05_Impactos_Demais PLs_2013_Dados CNJ de jul-12" xfId="288"/>
    <cellStyle name="Saída 3" xfId="289"/>
    <cellStyle name="Saída 4" xfId="290"/>
    <cellStyle name="Sep. milhar [0]" xfId="291"/>
    <cellStyle name="Sep. milhar [2]" xfId="292"/>
    <cellStyle name="Separador de m" xfId="293"/>
    <cellStyle name="Separador de milhares 10" xfId="294"/>
    <cellStyle name="Separador de milhares 2" xfId="295"/>
    <cellStyle name="Separador de milhares 2 2" xfId="296"/>
    <cellStyle name="Separador de milhares 2 2 3" xfId="297"/>
    <cellStyle name="Separador de milhares 2 2 6" xfId="298"/>
    <cellStyle name="Separador de milhares 2 2_00_Decisão Anexo V 2015_MEMORIAL_Oficial SOF" xfId="299"/>
    <cellStyle name="Separador de milhares 2 3" xfId="300"/>
    <cellStyle name="Separador de milhares 2 3 2" xfId="301"/>
    <cellStyle name="Separador de milhares 2 3 2 2" xfId="302"/>
    <cellStyle name="Separador de milhares 2 3 2 2 2" xfId="303"/>
    <cellStyle name="Separador de milhares 2 3 2 2_00_Decisão Anexo V 2015_MEMORIAL_Oficial SOF" xfId="304"/>
    <cellStyle name="Separador de milhares 2 3 2_00_Decisão Anexo V 2015_MEMORIAL_Oficial SOF" xfId="305"/>
    <cellStyle name="Separador de milhares 2 3 3" xfId="306"/>
    <cellStyle name="Separador de milhares 2 3_00_Decisão Anexo V 2015_MEMORIAL_Oficial SOF" xfId="307"/>
    <cellStyle name="Separador de milhares 2 4" xfId="308"/>
    <cellStyle name="Separador de milhares 2 5" xfId="309"/>
    <cellStyle name="Separador de milhares 2 5 2" xfId="310"/>
    <cellStyle name="Separador de milhares 2 5_00_Decisão Anexo V 2015_MEMORIAL_Oficial SOF" xfId="311"/>
    <cellStyle name="Separador de milhares 2_00_Decisão Anexo V 2015_MEMORIAL_Oficial SOF" xfId="312"/>
    <cellStyle name="Separador de milhares 3" xfId="313"/>
    <cellStyle name="Separador de milhares 3 2" xfId="314"/>
    <cellStyle name="Separador de milhares 3 3" xfId="315"/>
    <cellStyle name="Separador de milhares 3_00_Decisão Anexo V 2015_MEMORIAL_Oficial SOF" xfId="316"/>
    <cellStyle name="Separador de milhares 4" xfId="317"/>
    <cellStyle name="Separador de milhares 5" xfId="318"/>
    <cellStyle name="Separador de milhares 6" xfId="319"/>
    <cellStyle name="Separador de milhares 7" xfId="320"/>
    <cellStyle name="Separador de milhares 8" xfId="321"/>
    <cellStyle name="Separador de milhares 9" xfId="322"/>
    <cellStyle name="TableStyleLight1" xfId="323"/>
    <cellStyle name="TableStyleLight1 2" xfId="324"/>
    <cellStyle name="TableStyleLight1 3" xfId="325"/>
    <cellStyle name="TableStyleLight1 5" xfId="326"/>
    <cellStyle name="TableStyleLight1_00_Decisão Anexo V 2015_MEMORIAL_Oficial SOF" xfId="327"/>
    <cellStyle name="Texto de Aviso 2" xfId="328"/>
    <cellStyle name="Texto de Aviso 2 2" xfId="329"/>
    <cellStyle name="Texto de Aviso 2_05_Impactos_Demais PLs_2013_Dados CNJ de jul-12" xfId="330"/>
    <cellStyle name="Texto de Aviso 3" xfId="331"/>
    <cellStyle name="Texto de Aviso 4" xfId="332"/>
    <cellStyle name="Texto Explicativo 2" xfId="333"/>
    <cellStyle name="Texto Explicativo 2 2" xfId="334"/>
    <cellStyle name="Texto Explicativo 2_05_Impactos_Demais PLs_2013_Dados CNJ de jul-12" xfId="335"/>
    <cellStyle name="Texto Explicativo 3" xfId="336"/>
    <cellStyle name="Texto Explicativo 4" xfId="337"/>
    <cellStyle name="Texto, derecha" xfId="338"/>
    <cellStyle name="Texto, izquierda" xfId="339"/>
    <cellStyle name="Title" xfId="340"/>
    <cellStyle name="Titulo" xfId="341"/>
    <cellStyle name="Título 1 1" xfId="342"/>
    <cellStyle name="Título 1 2" xfId="343"/>
    <cellStyle name="Título 1 2 2" xfId="344"/>
    <cellStyle name="Título 1 2_05_Impactos_Demais PLs_2013_Dados CNJ de jul-12" xfId="345"/>
    <cellStyle name="Título 1 3" xfId="346"/>
    <cellStyle name="Título 1 4" xfId="347"/>
    <cellStyle name="Título 10" xfId="348"/>
    <cellStyle name="Título 11" xfId="349"/>
    <cellStyle name="Título 2 2" xfId="350"/>
    <cellStyle name="Título 2 2 2" xfId="351"/>
    <cellStyle name="Título 2 2_05_Impactos_Demais PLs_2013_Dados CNJ de jul-12" xfId="352"/>
    <cellStyle name="Título 2 3" xfId="353"/>
    <cellStyle name="Título 2 4" xfId="354"/>
    <cellStyle name="Título 3 2" xfId="355"/>
    <cellStyle name="Título 3 2 2" xfId="356"/>
    <cellStyle name="Título 3 2_05_Impactos_Demais PLs_2013_Dados CNJ de jul-12" xfId="357"/>
    <cellStyle name="Título 3 3" xfId="358"/>
    <cellStyle name="Título 3 4" xfId="359"/>
    <cellStyle name="Título 4 2" xfId="360"/>
    <cellStyle name="Título 4 2 2" xfId="361"/>
    <cellStyle name="Título 4 2_05_Impactos_Demais PLs_2013_Dados CNJ de jul-12" xfId="362"/>
    <cellStyle name="Título 4 3" xfId="363"/>
    <cellStyle name="Título 4 4" xfId="364"/>
    <cellStyle name="Título 5" xfId="365"/>
    <cellStyle name="Título 5 2" xfId="366"/>
    <cellStyle name="Título 5 3" xfId="367"/>
    <cellStyle name="Título 5_05_Impactos_Demais PLs_2013_Dados CNJ de jul-12" xfId="368"/>
    <cellStyle name="Título 6" xfId="369"/>
    <cellStyle name="Título 6 2" xfId="370"/>
    <cellStyle name="Título 6_34" xfId="371"/>
    <cellStyle name="Título 7" xfId="372"/>
    <cellStyle name="Título 8" xfId="373"/>
    <cellStyle name="Título 9" xfId="374"/>
    <cellStyle name="Titulo_00_Equalização ASMED_SOF" xfId="375"/>
    <cellStyle name="Titulo1" xfId="376"/>
    <cellStyle name="Titulo2" xfId="377"/>
    <cellStyle name="Total 2" xfId="378"/>
    <cellStyle name="Total 2 2" xfId="379"/>
    <cellStyle name="Total 2_05_Impactos_Demais PLs_2013_Dados CNJ de jul-12" xfId="380"/>
    <cellStyle name="Total 3" xfId="381"/>
    <cellStyle name="Total 4" xfId="382"/>
    <cellStyle name="V¡rgula" xfId="383"/>
    <cellStyle name="V¡rgula0" xfId="384"/>
    <cellStyle name="Vírgul - Estilo1" xfId="385"/>
    <cellStyle name="Vírgula" xfId="1" builtinId="3"/>
    <cellStyle name="Vírgula 2" xfId="7"/>
    <cellStyle name="Vírgula 2 2" xfId="386"/>
    <cellStyle name="Vírgula 3" xfId="387"/>
    <cellStyle name="Vírgula 4" xfId="388"/>
    <cellStyle name="Vírgula 5" xfId="389"/>
    <cellStyle name="Vírgula 6" xfId="3"/>
    <cellStyle name="Vírgula0" xfId="390"/>
    <cellStyle name="Warning Text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M10">
            <v>825609021.94000006</v>
          </cell>
          <cell r="N10">
            <v>830385488</v>
          </cell>
          <cell r="O10">
            <v>715596683.52999997</v>
          </cell>
          <cell r="P10">
            <v>715596683.52999997</v>
          </cell>
          <cell r="Q10">
            <v>715596683.52999997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81218400.030000001</v>
          </cell>
          <cell r="N11">
            <v>81558160</v>
          </cell>
          <cell r="O11">
            <v>73160465.689999998</v>
          </cell>
          <cell r="P11">
            <v>73160465.689999998</v>
          </cell>
          <cell r="Q11">
            <v>73160465.689999998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1766573.81</v>
          </cell>
          <cell r="N12">
            <v>1773965</v>
          </cell>
          <cell r="O12">
            <v>1766573.81</v>
          </cell>
          <cell r="P12">
            <v>1766573.81</v>
          </cell>
          <cell r="Q12">
            <v>1766573.81</v>
          </cell>
        </row>
        <row r="13">
          <cell r="A13" t="str">
            <v>22201</v>
          </cell>
          <cell r="B13" t="str">
            <v>INST. NACIONAL DE COLONIZ. E REFORMA AGRARIA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0176</v>
          </cell>
          <cell r="K13" t="str">
            <v>OUTRAS CONTRIBUICOES SOCIAIS</v>
          </cell>
          <cell r="L13" t="str">
            <v>5</v>
          </cell>
          <cell r="M13">
            <v>316191939</v>
          </cell>
          <cell r="N13">
            <v>316191939</v>
          </cell>
          <cell r="O13">
            <v>31981606.199999999</v>
          </cell>
          <cell r="P13">
            <v>31981606.199999999</v>
          </cell>
          <cell r="Q13">
            <v>31981606.199999999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4228769.82</v>
          </cell>
          <cell r="N14">
            <v>4246461</v>
          </cell>
          <cell r="O14">
            <v>4228769.82</v>
          </cell>
          <cell r="P14">
            <v>4228769.82</v>
          </cell>
          <cell r="Q14">
            <v>4228769.82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6618914.1200000001</v>
          </cell>
          <cell r="N15">
            <v>6646604</v>
          </cell>
          <cell r="O15">
            <v>6618914.1200000001</v>
          </cell>
          <cell r="P15">
            <v>6618914.1200000001</v>
          </cell>
          <cell r="Q15">
            <v>6618914.1200000001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186349.35</v>
          </cell>
          <cell r="N16">
            <v>187130</v>
          </cell>
          <cell r="O16">
            <v>186349.35</v>
          </cell>
          <cell r="P16">
            <v>186349.35</v>
          </cell>
          <cell r="Q16">
            <v>186349.35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162198366.19999999</v>
          </cell>
          <cell r="N17">
            <v>163664350</v>
          </cell>
          <cell r="O17">
            <v>162189596.47999999</v>
          </cell>
          <cell r="P17">
            <v>162189596.47999999</v>
          </cell>
          <cell r="Q17">
            <v>162189596.47999999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1001251828.71</v>
          </cell>
          <cell r="N18">
            <v>1005440340</v>
          </cell>
          <cell r="O18">
            <v>1001251828.71</v>
          </cell>
          <cell r="P18">
            <v>1001251828.71</v>
          </cell>
          <cell r="Q18">
            <v>1001251828.71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0153</v>
          </cell>
          <cell r="K19" t="str">
            <v>REC.DEST.ATIVIDADES-FINS DA SEGURIDADE SOCIAL</v>
          </cell>
          <cell r="L19" t="str">
            <v>3</v>
          </cell>
          <cell r="M19">
            <v>3215265023.71</v>
          </cell>
          <cell r="N19">
            <v>3230658957</v>
          </cell>
          <cell r="O19">
            <v>3214439648.5100002</v>
          </cell>
          <cell r="P19">
            <v>3214439648.5100002</v>
          </cell>
          <cell r="Q19">
            <v>3214439648.5100002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0300</v>
          </cell>
          <cell r="K20" t="str">
            <v>RECURSOS PRIMARIOS DE LIVRE APLICACAO</v>
          </cell>
          <cell r="L20" t="str">
            <v>3</v>
          </cell>
          <cell r="M20">
            <v>123731278</v>
          </cell>
          <cell r="N20">
            <v>123731278</v>
          </cell>
          <cell r="O20">
            <v>123731278</v>
          </cell>
          <cell r="P20">
            <v>123731278</v>
          </cell>
          <cell r="Q20">
            <v>123731278</v>
          </cell>
        </row>
        <row r="21">
          <cell r="A21" t="str">
            <v>25917</v>
          </cell>
          <cell r="B21" t="str">
            <v>FUNDO DO REGIME GERAL DE PREVIDENCIA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0153</v>
          </cell>
          <cell r="K21" t="str">
            <v>REC.DEST.ATIVIDADES-FINS DA SEGURIDADE SOCIAL</v>
          </cell>
          <cell r="L21" t="str">
            <v>3</v>
          </cell>
          <cell r="M21">
            <v>1014477370.09</v>
          </cell>
          <cell r="N21">
            <v>0</v>
          </cell>
          <cell r="O21">
            <v>1013989725.79</v>
          </cell>
          <cell r="P21">
            <v>1013989725.79</v>
          </cell>
          <cell r="Q21">
            <v>1013989725.79</v>
          </cell>
        </row>
        <row r="22">
          <cell r="A22" t="str">
            <v>25917</v>
          </cell>
          <cell r="B22" t="str">
            <v>FUNDO DO REGIME GERAL DE PREVIDENCIA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2</v>
          </cell>
          <cell r="J22" t="str">
            <v>0186</v>
          </cell>
          <cell r="K22" t="str">
            <v>REC.VINC.A APLIC.EM POLITICAS PUB.ESPECIFICAS</v>
          </cell>
          <cell r="L22" t="str">
            <v>3</v>
          </cell>
          <cell r="M22">
            <v>255517298</v>
          </cell>
          <cell r="N22">
            <v>0</v>
          </cell>
          <cell r="O22">
            <v>255033016.68000001</v>
          </cell>
          <cell r="P22">
            <v>255033016.68000001</v>
          </cell>
          <cell r="Q22">
            <v>255033016.68000001</v>
          </cell>
        </row>
        <row r="23">
          <cell r="A23" t="str">
            <v>26238</v>
          </cell>
          <cell r="B23" t="str">
            <v>UNIVERSIDADE FEDERAL DE MINAS GERAIS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1</v>
          </cell>
          <cell r="M23">
            <v>277855.06</v>
          </cell>
          <cell r="N23">
            <v>279019</v>
          </cell>
          <cell r="O23">
            <v>277855.06</v>
          </cell>
          <cell r="P23">
            <v>277855.06</v>
          </cell>
          <cell r="Q23">
            <v>277855.06</v>
          </cell>
        </row>
        <row r="24">
          <cell r="A24" t="str">
            <v>26262</v>
          </cell>
          <cell r="B24" t="str">
            <v>UNIVERSIDADE FEDERAL 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PRIMARIOS DE LIVRE APLICACAO</v>
          </cell>
          <cell r="L24" t="str">
            <v>5</v>
          </cell>
          <cell r="M24">
            <v>8708211.5399999991</v>
          </cell>
          <cell r="N24">
            <v>8744642</v>
          </cell>
          <cell r="O24">
            <v>8708211.5399999991</v>
          </cell>
          <cell r="P24">
            <v>8708211.5399999991</v>
          </cell>
          <cell r="Q24">
            <v>8708211.5399999991</v>
          </cell>
        </row>
        <row r="25">
          <cell r="A25" t="str">
            <v>26262</v>
          </cell>
          <cell r="B25" t="str">
            <v>UNIVERSIDADE FEDERAL DE SAO PAULO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PRIMARIOS DE LIVRE APLICACAO</v>
          </cell>
          <cell r="L25" t="str">
            <v>3</v>
          </cell>
          <cell r="M25">
            <v>365919.01</v>
          </cell>
          <cell r="N25">
            <v>367449</v>
          </cell>
          <cell r="O25">
            <v>365919.01</v>
          </cell>
          <cell r="P25">
            <v>365919.01</v>
          </cell>
          <cell r="Q25">
            <v>365919.01</v>
          </cell>
        </row>
        <row r="26">
          <cell r="A26" t="str">
            <v>26262</v>
          </cell>
          <cell r="B26" t="str">
            <v>UNIVERSIDADE FEDERAL DE SAO PAULO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PRIMARIOS DE LIVRE APLICACAO</v>
          </cell>
          <cell r="L26" t="str">
            <v>1</v>
          </cell>
          <cell r="M26">
            <v>4571484.5599999996</v>
          </cell>
          <cell r="N26">
            <v>4590609</v>
          </cell>
          <cell r="O26">
            <v>4571484.5599999996</v>
          </cell>
          <cell r="P26">
            <v>4571484.5599999996</v>
          </cell>
          <cell r="Q26">
            <v>4571484.5599999996</v>
          </cell>
        </row>
        <row r="27">
          <cell r="A27" t="str">
            <v>26280</v>
          </cell>
          <cell r="B27" t="str">
            <v>FUNDACAO UNIVERSIDADE FEDERAL DE SAO CARLOS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PRIMARIOS DE LIVRE APLICACAO</v>
          </cell>
          <cell r="L27" t="str">
            <v>3</v>
          </cell>
          <cell r="M27">
            <v>590187.81000000006</v>
          </cell>
          <cell r="N27">
            <v>592657</v>
          </cell>
          <cell r="O27">
            <v>590187.81000000006</v>
          </cell>
          <cell r="P27">
            <v>590187.81000000006</v>
          </cell>
          <cell r="Q27">
            <v>590187.81000000006</v>
          </cell>
        </row>
        <row r="28">
          <cell r="A28" t="str">
            <v>26280</v>
          </cell>
          <cell r="B28" t="str">
            <v>FUNDACAO UNIVERSIDADE FEDERAL DE SAO CARLOS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PRIMARIOS DE LIVRE APLICACAO</v>
          </cell>
          <cell r="L28" t="str">
            <v>1</v>
          </cell>
          <cell r="M28">
            <v>240694.78</v>
          </cell>
          <cell r="N28">
            <v>241703</v>
          </cell>
          <cell r="O28">
            <v>240694.78</v>
          </cell>
          <cell r="P28">
            <v>240694.78</v>
          </cell>
          <cell r="Q28">
            <v>240694.78</v>
          </cell>
        </row>
        <row r="29">
          <cell r="A29" t="str">
            <v>26283</v>
          </cell>
          <cell r="B29" t="str">
            <v>FUNDACAO UNIVERSIDADE FED.DE MATO GROS.DO SUL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PRIMARIOS DE LIVRE APLICACAO</v>
          </cell>
          <cell r="L29" t="str">
            <v>3</v>
          </cell>
          <cell r="M29">
            <v>38620.71</v>
          </cell>
          <cell r="N29">
            <v>38784</v>
          </cell>
          <cell r="O29">
            <v>38620.71</v>
          </cell>
          <cell r="P29">
            <v>38620.71</v>
          </cell>
          <cell r="Q29">
            <v>38620.71</v>
          </cell>
        </row>
        <row r="30">
          <cell r="A30" t="str">
            <v>26283</v>
          </cell>
          <cell r="B30" t="str">
            <v>FUNDACAO UNIVERSIDADE FED.DE MATO GROS.DO SUL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8100</v>
          </cell>
          <cell r="K30" t="str">
            <v>RECURSOS PRIMARIOS DE LIVRE APLICACAO</v>
          </cell>
          <cell r="L30" t="str">
            <v>1</v>
          </cell>
          <cell r="M30">
            <v>1437539.67</v>
          </cell>
          <cell r="N30">
            <v>1443554</v>
          </cell>
          <cell r="O30">
            <v>1437539.67</v>
          </cell>
          <cell r="P30">
            <v>1437539.67</v>
          </cell>
          <cell r="Q30">
            <v>1437539.67</v>
          </cell>
        </row>
        <row r="31">
          <cell r="A31" t="str">
            <v>26298</v>
          </cell>
          <cell r="B31" t="str">
            <v>FUNDO NACIONAL DE DESENVOLVIMENTO DA EDUCACAO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8100</v>
          </cell>
          <cell r="K31" t="str">
            <v>RECURSOS PRIMARIOS DE LIVRE APLICACAO</v>
          </cell>
          <cell r="L31" t="str">
            <v>3</v>
          </cell>
          <cell r="M31">
            <v>3823084</v>
          </cell>
          <cell r="N31">
            <v>3892564</v>
          </cell>
          <cell r="O31">
            <v>3823084</v>
          </cell>
          <cell r="P31">
            <v>3823084</v>
          </cell>
          <cell r="Q31">
            <v>3823084</v>
          </cell>
        </row>
        <row r="32">
          <cell r="A32" t="str">
            <v>26350</v>
          </cell>
          <cell r="B32" t="str">
            <v>FUNDACAO UNIVERSIDADE FED. DA GRANDE DOURADOS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8100</v>
          </cell>
          <cell r="K32" t="str">
            <v>RECURSOS PRIMARIOS DE LIVRE APLICACAO</v>
          </cell>
          <cell r="L32" t="str">
            <v>3</v>
          </cell>
          <cell r="M32">
            <v>177829.84</v>
          </cell>
          <cell r="N32">
            <v>178575</v>
          </cell>
          <cell r="O32">
            <v>177829.84</v>
          </cell>
          <cell r="P32">
            <v>177829.84</v>
          </cell>
          <cell r="Q32">
            <v>177829.84</v>
          </cell>
        </row>
        <row r="33">
          <cell r="A33" t="str">
            <v>26350</v>
          </cell>
          <cell r="B33" t="str">
            <v>FUNDACAO UNIVERSIDADE FED. DA GRANDE DOURADOS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8100</v>
          </cell>
          <cell r="K33" t="str">
            <v>RECURSOS PRIMARIOS DE LIVRE APLICACAO</v>
          </cell>
          <cell r="L33" t="str">
            <v>1</v>
          </cell>
          <cell r="M33">
            <v>135976.09</v>
          </cell>
          <cell r="N33">
            <v>136546</v>
          </cell>
          <cell r="O33">
            <v>135976.09</v>
          </cell>
          <cell r="P33">
            <v>135976.09</v>
          </cell>
          <cell r="Q33">
            <v>135976.09</v>
          </cell>
        </row>
        <row r="34">
          <cell r="A34" t="str">
            <v>26352</v>
          </cell>
          <cell r="B34" t="str">
            <v>FUNDACAO UNIVERSIDADE FEDERAL DO ABC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8100</v>
          </cell>
          <cell r="K34" t="str">
            <v>RECURSOS PRIMARIOS DE LIVRE APLICACAO</v>
          </cell>
          <cell r="L34" t="str">
            <v>1</v>
          </cell>
          <cell r="M34">
            <v>154583.4</v>
          </cell>
          <cell r="N34">
            <v>155231</v>
          </cell>
          <cell r="O34">
            <v>154583.4</v>
          </cell>
          <cell r="P34">
            <v>154583.4</v>
          </cell>
          <cell r="Q34">
            <v>154583.4</v>
          </cell>
        </row>
        <row r="35">
          <cell r="A35" t="str">
            <v>26439</v>
          </cell>
          <cell r="B35" t="str">
            <v>INST.FED.DE EDUC.,CIENC.E TEC.DE SAO PAULO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8100</v>
          </cell>
          <cell r="K35" t="str">
            <v>RECURSOS PRIMARIOS DE LIVRE APLICACAO</v>
          </cell>
          <cell r="L35" t="str">
            <v>1</v>
          </cell>
          <cell r="M35">
            <v>3537.72</v>
          </cell>
          <cell r="N35">
            <v>3553</v>
          </cell>
          <cell r="O35">
            <v>3537.72</v>
          </cell>
          <cell r="P35">
            <v>3537.72</v>
          </cell>
          <cell r="Q35">
            <v>3537.72</v>
          </cell>
        </row>
        <row r="36">
          <cell r="A36" t="str">
            <v>30202</v>
          </cell>
          <cell r="B36" t="str">
            <v>FUNDACAO NACIONAL DO INDIO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PRIMARIOS DE LIVRE APLICACAO</v>
          </cell>
          <cell r="L36" t="str">
            <v>3</v>
          </cell>
          <cell r="M36">
            <v>183591.18</v>
          </cell>
          <cell r="N36">
            <v>184361</v>
          </cell>
          <cell r="O36">
            <v>183591.18</v>
          </cell>
          <cell r="P36">
            <v>183591.18</v>
          </cell>
          <cell r="Q36">
            <v>183591.18</v>
          </cell>
        </row>
        <row r="37">
          <cell r="A37" t="str">
            <v>30202</v>
          </cell>
          <cell r="B37" t="str">
            <v>FUNDACAO NACIONAL DO INDIO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PRIMARIOS DE LIVRE APLICACAO</v>
          </cell>
          <cell r="L37" t="str">
            <v>1</v>
          </cell>
          <cell r="M37">
            <v>191518.79</v>
          </cell>
          <cell r="N37">
            <v>192321</v>
          </cell>
          <cell r="O37">
            <v>191518.79</v>
          </cell>
          <cell r="P37">
            <v>191518.79</v>
          </cell>
          <cell r="Q37">
            <v>191518.79</v>
          </cell>
        </row>
        <row r="38">
          <cell r="A38" t="str">
            <v>36211</v>
          </cell>
          <cell r="B38" t="str">
            <v>FUNDACAO NACIONAL DE SAUDE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6100</v>
          </cell>
          <cell r="K38" t="str">
            <v>RECURSOS PRIMARIOS DE LIVRE APLICACAO</v>
          </cell>
          <cell r="L38" t="str">
            <v>1</v>
          </cell>
          <cell r="M38">
            <v>36205</v>
          </cell>
          <cell r="N38">
            <v>36205</v>
          </cell>
          <cell r="O38">
            <v>36205</v>
          </cell>
          <cell r="P38">
            <v>36205</v>
          </cell>
          <cell r="Q38">
            <v>36205</v>
          </cell>
        </row>
        <row r="39">
          <cell r="A39" t="str">
            <v>36211</v>
          </cell>
          <cell r="B39" t="str">
            <v>FUNDACAO NACIONAL DE SAUDE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6151</v>
          </cell>
          <cell r="K39" t="str">
            <v>RECURSOS LIVRES DA SEGURIDADE SOCIAL</v>
          </cell>
          <cell r="L39" t="str">
            <v>1</v>
          </cell>
          <cell r="M39">
            <v>837702.28</v>
          </cell>
          <cell r="N39">
            <v>841359</v>
          </cell>
          <cell r="O39">
            <v>837702.28</v>
          </cell>
          <cell r="P39">
            <v>837702.28</v>
          </cell>
          <cell r="Q39">
            <v>837702.28</v>
          </cell>
        </row>
        <row r="40">
          <cell r="A40" t="str">
            <v>36211</v>
          </cell>
          <cell r="B40" t="str">
            <v>FUNDACAO NACIONAL DE SAUDE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6153</v>
          </cell>
          <cell r="K40" t="str">
            <v>REC.DEST.ATIVIDADES-FINS DA SEGURIDADE SOCIAL</v>
          </cell>
          <cell r="L40" t="str">
            <v>3</v>
          </cell>
          <cell r="M40">
            <v>4049210.43</v>
          </cell>
          <cell r="N40">
            <v>4096551</v>
          </cell>
          <cell r="O40">
            <v>4049210.43</v>
          </cell>
          <cell r="P40">
            <v>4049210.43</v>
          </cell>
          <cell r="Q40">
            <v>4049210.43</v>
          </cell>
        </row>
        <row r="41">
          <cell r="A41" t="str">
            <v>36212</v>
          </cell>
          <cell r="B41" t="str">
            <v>AGENCIA NACIONAL DE VIGILANCIA SANITARIA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2</v>
          </cell>
          <cell r="J41" t="str">
            <v>0151</v>
          </cell>
          <cell r="K41" t="str">
            <v>RECURSOS LIVRES DA SEGURIDADE SOCIAL</v>
          </cell>
          <cell r="L41" t="str">
            <v>1</v>
          </cell>
          <cell r="M41">
            <v>212763.41</v>
          </cell>
          <cell r="N41">
            <v>213693</v>
          </cell>
          <cell r="O41">
            <v>212763.41</v>
          </cell>
          <cell r="P41">
            <v>212763.41</v>
          </cell>
          <cell r="Q41">
            <v>212763.41</v>
          </cell>
        </row>
        <row r="42">
          <cell r="A42" t="str">
            <v>36212</v>
          </cell>
          <cell r="B42" t="str">
            <v>AGENCIA NACIONAL DE VIGILANCIA SANITARIA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6100</v>
          </cell>
          <cell r="K42" t="str">
            <v>RECURSOS PRIMARIOS DE LIVRE APLICACAO</v>
          </cell>
          <cell r="L42" t="str">
            <v>1</v>
          </cell>
          <cell r="M42">
            <v>9197</v>
          </cell>
          <cell r="N42">
            <v>9197</v>
          </cell>
          <cell r="O42">
            <v>9197</v>
          </cell>
          <cell r="P42">
            <v>9197</v>
          </cell>
          <cell r="Q42">
            <v>9197</v>
          </cell>
        </row>
        <row r="43">
          <cell r="A43" t="str">
            <v>36213</v>
          </cell>
          <cell r="B43" t="str">
            <v>AGENCIA NACIONAL DE SAUDE SUPLEMENTAR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2</v>
          </cell>
          <cell r="J43" t="str">
            <v>0118</v>
          </cell>
          <cell r="K43" t="str">
            <v>RECEITAS DE CONCURSOS DE PROGNOSTICOS</v>
          </cell>
          <cell r="L43" t="str">
            <v>3</v>
          </cell>
          <cell r="M43">
            <v>709100.04</v>
          </cell>
          <cell r="N43">
            <v>721842</v>
          </cell>
          <cell r="O43">
            <v>709100.04</v>
          </cell>
          <cell r="P43">
            <v>709100.04</v>
          </cell>
          <cell r="Q43">
            <v>709100.04</v>
          </cell>
        </row>
        <row r="44">
          <cell r="A44" t="str">
            <v>39252</v>
          </cell>
          <cell r="B44" t="str">
            <v>DEPTO.NAC.DE INFRA±ESTRUT.DE TRANSPORTES-DNIT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PRIMARIOS DE LIVRE APLICACAO</v>
          </cell>
          <cell r="L44" t="str">
            <v>5</v>
          </cell>
          <cell r="M44">
            <v>200346.56</v>
          </cell>
          <cell r="N44">
            <v>201186</v>
          </cell>
          <cell r="O44">
            <v>200346.56</v>
          </cell>
          <cell r="P44">
            <v>200346.56</v>
          </cell>
          <cell r="Q44">
            <v>200346.56</v>
          </cell>
        </row>
        <row r="45">
          <cell r="A45" t="str">
            <v>39252</v>
          </cell>
          <cell r="B45" t="str">
            <v>DEPTO.NAC.DE INFRA±ESTRUT.DE TRANSPORTES-DNIT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0100</v>
          </cell>
          <cell r="K45" t="str">
            <v>RECURSOS PRIMARIOS DE LIVRE APLICACAO</v>
          </cell>
          <cell r="L45" t="str">
            <v>3</v>
          </cell>
          <cell r="M45">
            <v>2231350.7000000002</v>
          </cell>
          <cell r="N45">
            <v>2240686</v>
          </cell>
          <cell r="O45">
            <v>2231350.7000000002</v>
          </cell>
          <cell r="P45">
            <v>2231350.7000000002</v>
          </cell>
          <cell r="Q45">
            <v>2231350.7000000002</v>
          </cell>
        </row>
        <row r="46">
          <cell r="A46" t="str">
            <v>39252</v>
          </cell>
          <cell r="B46" t="str">
            <v>DEPTO.NAC.DE INFRA±ESTRUT.DE TRANSPORTES-DNIT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PRIMARIOS DE LIVRE APLICACAO</v>
          </cell>
          <cell r="L46" t="str">
            <v>1</v>
          </cell>
          <cell r="M46">
            <v>128219.4</v>
          </cell>
          <cell r="N46">
            <v>128757</v>
          </cell>
          <cell r="O46">
            <v>128219.4</v>
          </cell>
          <cell r="P46">
            <v>128219.4</v>
          </cell>
          <cell r="Q46">
            <v>128219.4</v>
          </cell>
        </row>
        <row r="47">
          <cell r="A47" t="str">
            <v>44201</v>
          </cell>
          <cell r="B47" t="str">
            <v>INST.BRAS.DO MEIO AMB.E REC.NAT.RENOVAVEIS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PRIMARIOS DE LIVRE APLICACAO</v>
          </cell>
          <cell r="L47" t="str">
            <v>5</v>
          </cell>
          <cell r="M47">
            <v>129551.51</v>
          </cell>
          <cell r="N47">
            <v>130094</v>
          </cell>
          <cell r="O47">
            <v>129551.51</v>
          </cell>
          <cell r="P47">
            <v>129551.51</v>
          </cell>
          <cell r="Q47">
            <v>129551.51</v>
          </cell>
        </row>
        <row r="48">
          <cell r="A48" t="str">
            <v>44201</v>
          </cell>
          <cell r="B48" t="str">
            <v>INST.BRAS.DO MEIO AMB.E REC.NAT.RENOVAVEIS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3</v>
          </cell>
          <cell r="M48">
            <v>224159.55</v>
          </cell>
          <cell r="N48">
            <v>225098</v>
          </cell>
          <cell r="O48">
            <v>224159.55</v>
          </cell>
          <cell r="P48">
            <v>224159.55</v>
          </cell>
          <cell r="Q48">
            <v>224159.55</v>
          </cell>
        </row>
        <row r="49">
          <cell r="A49" t="str">
            <v>44201</v>
          </cell>
          <cell r="B49" t="str">
            <v>INST.BRAS.DO MEIO AMB.E REC.NAT.RENOVAVEIS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1</v>
          </cell>
          <cell r="M49">
            <v>641028.96</v>
          </cell>
          <cell r="N49">
            <v>643712</v>
          </cell>
          <cell r="O49">
            <v>641028.96</v>
          </cell>
          <cell r="P49">
            <v>641028.96</v>
          </cell>
          <cell r="Q49">
            <v>641028.96</v>
          </cell>
        </row>
        <row r="50">
          <cell r="A50" t="str">
            <v>55901</v>
          </cell>
          <cell r="B50" t="str">
            <v>FUNDO NACIONAL DE ASSISTENCIA SOCIAL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2</v>
          </cell>
          <cell r="J50" t="str">
            <v>0100</v>
          </cell>
          <cell r="K50" t="str">
            <v>RECURSOS PRIMARIOS DE LIVRE APLICACAO</v>
          </cell>
          <cell r="L50" t="str">
            <v>3</v>
          </cell>
          <cell r="M50">
            <v>54676229.210000001</v>
          </cell>
          <cell r="N50">
            <v>55010272</v>
          </cell>
          <cell r="O50">
            <v>54676028.859999999</v>
          </cell>
          <cell r="P50">
            <v>54676028.859999999</v>
          </cell>
          <cell r="Q50">
            <v>54676028.859999999</v>
          </cell>
        </row>
        <row r="51">
          <cell r="A51" t="str">
            <v>55901</v>
          </cell>
          <cell r="B51" t="str">
            <v>FUNDO NACIONAL DE ASSISTENCIA SOCIAL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0625</v>
          </cell>
          <cell r="H51" t="str">
            <v>SENTENCAS JUDICIAIS TRANSITADAS EM JULGADO DE PEQUENO VALOR</v>
          </cell>
          <cell r="I51" t="str">
            <v>2</v>
          </cell>
          <cell r="J51" t="str">
            <v>0153</v>
          </cell>
          <cell r="K51" t="str">
            <v>REC.DEST.ATIVIDADES-FINS DA SEGURIDADE SOCIAL</v>
          </cell>
          <cell r="L51" t="str">
            <v>3</v>
          </cell>
          <cell r="M51">
            <v>122771910</v>
          </cell>
          <cell r="N51">
            <v>0</v>
          </cell>
          <cell r="O51">
            <v>122644945</v>
          </cell>
          <cell r="P51">
            <v>122644945</v>
          </cell>
          <cell r="Q51">
            <v>122644945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1</v>
          </cell>
          <cell r="J52" t="str">
            <v>0100</v>
          </cell>
          <cell r="K52" t="str">
            <v>RECURSOS PRIMARIOS DE LIVRE APLICACAO</v>
          </cell>
          <cell r="L52" t="str">
            <v>5</v>
          </cell>
          <cell r="M52">
            <v>22918925.399999999</v>
          </cell>
          <cell r="N52">
            <v>23014803</v>
          </cell>
          <cell r="O52">
            <v>22918925.399999999</v>
          </cell>
          <cell r="P52">
            <v>22918925.399999999</v>
          </cell>
          <cell r="Q52">
            <v>22918925.399999999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0005</v>
          </cell>
          <cell r="H53" t="str">
            <v>SENTENCAS JUDICIAIS TRANSITADAS EM JULGADO (PRECATORIOS)</v>
          </cell>
          <cell r="I53" t="str">
            <v>1</v>
          </cell>
          <cell r="J53" t="str">
            <v>0100</v>
          </cell>
          <cell r="K53" t="str">
            <v>RECURSOS PRIMARIOS DE LIVRE APLICACAO</v>
          </cell>
          <cell r="L53" t="str">
            <v>3</v>
          </cell>
          <cell r="M53">
            <v>1159805726.9400001</v>
          </cell>
          <cell r="N53">
            <v>1164066900</v>
          </cell>
          <cell r="O53">
            <v>1159030751.7</v>
          </cell>
          <cell r="P53">
            <v>1159030751.7</v>
          </cell>
          <cell r="Q53">
            <v>1159030751.7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0005</v>
          </cell>
          <cell r="H54" t="str">
            <v>SENTENCAS JUDICIAIS TRANSITADAS EM JULGADO (PRECATORIOS)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1</v>
          </cell>
          <cell r="M54">
            <v>474154364.23000002</v>
          </cell>
          <cell r="N54">
            <v>477028936</v>
          </cell>
          <cell r="O54">
            <v>473787129.35000002</v>
          </cell>
          <cell r="P54">
            <v>473787129.35000002</v>
          </cell>
          <cell r="Q54">
            <v>473787129.35000002</v>
          </cell>
        </row>
        <row r="55">
          <cell r="A55" t="str">
            <v>71103</v>
          </cell>
          <cell r="B55" t="str">
            <v>ENCARGOS FINANC.DA UNIAO-SENTENCAS JUDICIAIS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0005</v>
          </cell>
          <cell r="H55" t="str">
            <v>SENTENCAS JUDICIAIS TRANSITADAS EM JULGADO (PRECATORIOS)</v>
          </cell>
          <cell r="I55" t="str">
            <v>1</v>
          </cell>
          <cell r="J55" t="str">
            <v>0300</v>
          </cell>
          <cell r="K55" t="str">
            <v>RECURSOS PRIMARIOS DE LIVRE APLICACAO</v>
          </cell>
          <cell r="L55" t="str">
            <v>1</v>
          </cell>
          <cell r="N55">
            <v>1401923</v>
          </cell>
        </row>
        <row r="56">
          <cell r="A56" t="str">
            <v>71103</v>
          </cell>
          <cell r="B56" t="str">
            <v>ENCARGOS FINANC.DA UNIAO-SENTENCAS JUDICIAIS</v>
          </cell>
          <cell r="C56" t="str">
            <v>28</v>
          </cell>
          <cell r="D56" t="str">
            <v>846</v>
          </cell>
          <cell r="E56" t="str">
            <v>0901</v>
          </cell>
          <cell r="F56" t="str">
            <v>OPERACOES ESPECIAIS: CUMPRIMENTO DE SENTENCAS JUDICIAIS</v>
          </cell>
          <cell r="G56" t="str">
            <v>00G5</v>
          </cell>
          <cell r="H56" t="str">
            <v>CONTRIBUICAO DA UNIAO, DE SUAS AUTARQUIAS E FUNDACOES PARA O</v>
          </cell>
          <cell r="I56" t="str">
            <v>1</v>
          </cell>
          <cell r="J56" t="str">
            <v>0100</v>
          </cell>
          <cell r="K56" t="str">
            <v>RECURSOS PRIMARIOS DE LIVRE APLICACAO</v>
          </cell>
          <cell r="L56" t="str">
            <v>1</v>
          </cell>
          <cell r="M56">
            <v>2670043</v>
          </cell>
          <cell r="N56">
            <v>0</v>
          </cell>
          <cell r="O56">
            <v>2670038.7599999998</v>
          </cell>
          <cell r="P56">
            <v>2670038.7599999998</v>
          </cell>
          <cell r="Q56">
            <v>2670038.7599999998</v>
          </cell>
        </row>
        <row r="57">
          <cell r="A57" t="str">
            <v>71103</v>
          </cell>
          <cell r="B57" t="str">
            <v>ENCARGOS FINANC.DA UNIAO-SENTENCAS JUDICIAIS</v>
          </cell>
          <cell r="C57" t="str">
            <v>28</v>
          </cell>
          <cell r="D57" t="str">
            <v>846</v>
          </cell>
          <cell r="E57" t="str">
            <v>0901</v>
          </cell>
          <cell r="F57" t="str">
            <v>OPERACOES ESPECIAIS: CUMPRIMENTO DE SENTENCAS JUDICIAIS</v>
          </cell>
          <cell r="G57" t="str">
            <v>0625</v>
          </cell>
          <cell r="H57" t="str">
            <v>SENTENCAS JUDICIAIS TRANSITADAS EM JULGADO DE PEQUENO VALOR</v>
          </cell>
          <cell r="I57" t="str">
            <v>1</v>
          </cell>
          <cell r="J57" t="str">
            <v>0100</v>
          </cell>
          <cell r="K57" t="str">
            <v>RECURSOS PRIMARIOS DE LIVRE APLICACAO</v>
          </cell>
          <cell r="L57" t="str">
            <v>5</v>
          </cell>
          <cell r="M57">
            <v>648941</v>
          </cell>
          <cell r="N57">
            <v>0</v>
          </cell>
          <cell r="O57">
            <v>648938.39</v>
          </cell>
          <cell r="P57">
            <v>648938.39</v>
          </cell>
          <cell r="Q57">
            <v>648938.39</v>
          </cell>
        </row>
        <row r="58">
          <cell r="A58" t="str">
            <v>71103</v>
          </cell>
          <cell r="B58" t="str">
            <v>ENCARGOS FINANC.DA UNIAO-SENTENCAS JUDICIAIS</v>
          </cell>
          <cell r="C58" t="str">
            <v>28</v>
          </cell>
          <cell r="D58" t="str">
            <v>846</v>
          </cell>
          <cell r="E58" t="str">
            <v>0901</v>
          </cell>
          <cell r="F58" t="str">
            <v>OPERACOES ESPECIAIS: CUMPRIMENTO DE SENTENCAS JUDICIAIS</v>
          </cell>
          <cell r="G58" t="str">
            <v>0625</v>
          </cell>
          <cell r="H58" t="str">
            <v>SENTENCAS JUDICIAIS TRANSITADAS EM JULGADO DE PEQUENO VALOR</v>
          </cell>
          <cell r="I58" t="str">
            <v>1</v>
          </cell>
          <cell r="J58" t="str">
            <v>0100</v>
          </cell>
          <cell r="K58" t="str">
            <v>RECURSOS PRIMARIOS DE LIVRE APLICACAO</v>
          </cell>
          <cell r="L58" t="str">
            <v>3</v>
          </cell>
          <cell r="M58">
            <v>473627847</v>
          </cell>
          <cell r="N58">
            <v>0</v>
          </cell>
          <cell r="O58">
            <v>473377351.85000002</v>
          </cell>
          <cell r="P58">
            <v>473377351.85000002</v>
          </cell>
          <cell r="Q58">
            <v>473377351.85000002</v>
          </cell>
        </row>
        <row r="59">
          <cell r="A59" t="str">
            <v>71103</v>
          </cell>
          <cell r="B59" t="str">
            <v>ENCARGOS FINANC.DA UNIAO-SENTENCAS JUDICIAIS</v>
          </cell>
          <cell r="C59" t="str">
            <v>28</v>
          </cell>
          <cell r="D59" t="str">
            <v>846</v>
          </cell>
          <cell r="E59" t="str">
            <v>0901</v>
          </cell>
          <cell r="F59" t="str">
            <v>OPERACOES ESPECIAIS: CUMPRIMENTO DE SENTENCAS JUDICIAIS</v>
          </cell>
          <cell r="G59" t="str">
            <v>0625</v>
          </cell>
          <cell r="H59" t="str">
            <v>SENTENCAS JUDICIAIS TRANSITADAS EM JULGADO DE PEQUENO VALOR</v>
          </cell>
          <cell r="I59" t="str">
            <v>1</v>
          </cell>
          <cell r="J59" t="str">
            <v>0100</v>
          </cell>
          <cell r="K59" t="str">
            <v>RECURSOS PRIMARIOS DE LIVRE APLICACAO</v>
          </cell>
          <cell r="L59" t="str">
            <v>1</v>
          </cell>
          <cell r="M59">
            <v>39416145</v>
          </cell>
          <cell r="N59">
            <v>0</v>
          </cell>
          <cell r="O59">
            <v>39416142.719999999</v>
          </cell>
          <cell r="P59">
            <v>39416142.719999999</v>
          </cell>
          <cell r="Q59">
            <v>39416142.719999999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showGridLines="0" tabSelected="1" view="pageBreakPreview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3.2851562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7" customWidth="1"/>
    <col min="11" max="11" width="11" customWidth="1"/>
    <col min="12" max="12" width="14" customWidth="1"/>
    <col min="13" max="13" width="16.140625" customWidth="1"/>
    <col min="14" max="14" width="14.140625" customWidth="1"/>
    <col min="15" max="15" width="18.5703125" customWidth="1"/>
    <col min="16" max="17" width="18" customWidth="1"/>
    <col min="18" max="18" width="25.85546875" customWidth="1"/>
    <col min="19" max="19" width="27.71093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51" t="s">
        <v>50</v>
      </c>
      <c r="B1" s="51"/>
      <c r="C1" s="51"/>
      <c r="D1" s="51"/>
      <c r="E1" s="1"/>
      <c r="F1" s="1"/>
      <c r="G1" s="1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1"/>
      <c r="W1" s="4"/>
      <c r="X1" s="1"/>
    </row>
    <row r="2" spans="1:24" ht="12.75">
      <c r="A2" s="51" t="s">
        <v>49</v>
      </c>
      <c r="B2" s="51" t="s">
        <v>48</v>
      </c>
      <c r="C2" s="51"/>
      <c r="D2" s="51"/>
      <c r="E2" s="1"/>
      <c r="F2" s="1"/>
      <c r="G2" s="1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1"/>
      <c r="W2" s="4"/>
      <c r="X2" s="1"/>
    </row>
    <row r="3" spans="1:24" ht="12.75">
      <c r="A3" s="51" t="s">
        <v>47</v>
      </c>
      <c r="B3" s="50" t="s">
        <v>46</v>
      </c>
      <c r="C3" s="50"/>
      <c r="D3" s="50"/>
      <c r="E3" s="1"/>
      <c r="F3" s="1"/>
      <c r="G3" s="1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1"/>
      <c r="W3" s="4"/>
      <c r="X3" s="1"/>
    </row>
    <row r="4" spans="1:24" ht="12.75">
      <c r="A4" s="47" t="s">
        <v>45</v>
      </c>
      <c r="B4" s="49">
        <v>44378</v>
      </c>
      <c r="C4" s="48"/>
      <c r="D4" s="47"/>
      <c r="E4" s="1"/>
      <c r="F4" s="1"/>
      <c r="G4" s="1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1"/>
      <c r="W4" s="4"/>
      <c r="X4" s="1"/>
    </row>
    <row r="5" spans="1:24" ht="12.75">
      <c r="A5" s="46" t="s">
        <v>44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3.5" thickBot="1">
      <c r="A6" s="1"/>
      <c r="B6" s="1"/>
      <c r="C6" s="1"/>
      <c r="D6" s="1"/>
      <c r="E6" s="1"/>
      <c r="F6" s="1"/>
      <c r="G6" s="1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1"/>
      <c r="W6" s="4"/>
      <c r="X6" s="1"/>
    </row>
    <row r="7" spans="1:24" ht="28.5" customHeight="1" thickBot="1">
      <c r="A7" s="44" t="s">
        <v>43</v>
      </c>
      <c r="B7" s="43"/>
      <c r="C7" s="43"/>
      <c r="D7" s="43"/>
      <c r="E7" s="43"/>
      <c r="F7" s="43"/>
      <c r="G7" s="43"/>
      <c r="H7" s="43"/>
      <c r="I7" s="43"/>
      <c r="J7" s="42"/>
      <c r="K7" s="45" t="s">
        <v>42</v>
      </c>
      <c r="L7" s="12" t="s">
        <v>41</v>
      </c>
      <c r="M7" s="10"/>
      <c r="N7" s="45" t="s">
        <v>40</v>
      </c>
      <c r="O7" s="45" t="s">
        <v>39</v>
      </c>
      <c r="P7" s="44" t="s">
        <v>38</v>
      </c>
      <c r="Q7" s="42"/>
      <c r="R7" s="45" t="s">
        <v>37</v>
      </c>
      <c r="S7" s="44" t="s">
        <v>36</v>
      </c>
      <c r="T7" s="43"/>
      <c r="U7" s="43"/>
      <c r="V7" s="43"/>
      <c r="W7" s="43"/>
      <c r="X7" s="42"/>
    </row>
    <row r="8" spans="1:24" ht="28.5" customHeight="1">
      <c r="A8" s="40" t="s">
        <v>35</v>
      </c>
      <c r="B8" s="39"/>
      <c r="C8" s="41" t="s">
        <v>34</v>
      </c>
      <c r="D8" s="41" t="s">
        <v>33</v>
      </c>
      <c r="E8" s="40" t="s">
        <v>32</v>
      </c>
      <c r="F8" s="39"/>
      <c r="G8" s="36" t="s">
        <v>31</v>
      </c>
      <c r="H8" s="38" t="s">
        <v>30</v>
      </c>
      <c r="I8" s="37"/>
      <c r="J8" s="36" t="s">
        <v>29</v>
      </c>
      <c r="K8" s="33"/>
      <c r="L8" s="35" t="s">
        <v>28</v>
      </c>
      <c r="M8" s="35" t="s">
        <v>27</v>
      </c>
      <c r="N8" s="33"/>
      <c r="O8" s="33"/>
      <c r="P8" s="34" t="s">
        <v>26</v>
      </c>
      <c r="Q8" s="34" t="s">
        <v>25</v>
      </c>
      <c r="R8" s="33"/>
      <c r="S8" s="31" t="s">
        <v>24</v>
      </c>
      <c r="T8" s="32" t="s">
        <v>21</v>
      </c>
      <c r="U8" s="31" t="s">
        <v>23</v>
      </c>
      <c r="V8" s="29" t="s">
        <v>21</v>
      </c>
      <c r="W8" s="30" t="s">
        <v>22</v>
      </c>
      <c r="X8" s="29" t="s">
        <v>21</v>
      </c>
    </row>
    <row r="9" spans="1:24" ht="28.5" customHeight="1" thickBot="1">
      <c r="A9" s="26" t="s">
        <v>18</v>
      </c>
      <c r="B9" s="26" t="s">
        <v>17</v>
      </c>
      <c r="C9" s="28"/>
      <c r="D9" s="28"/>
      <c r="E9" s="27" t="s">
        <v>20</v>
      </c>
      <c r="F9" s="27" t="s">
        <v>19</v>
      </c>
      <c r="G9" s="28"/>
      <c r="H9" s="27" t="s">
        <v>18</v>
      </c>
      <c r="I9" s="27" t="s">
        <v>17</v>
      </c>
      <c r="J9" s="28"/>
      <c r="K9" s="26" t="s">
        <v>16</v>
      </c>
      <c r="L9" s="27" t="s">
        <v>15</v>
      </c>
      <c r="M9" s="27" t="s">
        <v>14</v>
      </c>
      <c r="N9" s="27" t="s">
        <v>13</v>
      </c>
      <c r="O9" s="27" t="s">
        <v>12</v>
      </c>
      <c r="P9" s="27" t="s">
        <v>11</v>
      </c>
      <c r="Q9" s="27" t="s">
        <v>10</v>
      </c>
      <c r="R9" s="26" t="s">
        <v>9</v>
      </c>
      <c r="S9" s="25" t="s">
        <v>8</v>
      </c>
      <c r="T9" s="23" t="s">
        <v>7</v>
      </c>
      <c r="U9" s="25" t="s">
        <v>6</v>
      </c>
      <c r="V9" s="23" t="s">
        <v>5</v>
      </c>
      <c r="W9" s="24" t="s">
        <v>4</v>
      </c>
      <c r="X9" s="23" t="s">
        <v>3</v>
      </c>
    </row>
    <row r="10" spans="1:24" ht="28.5" customHeight="1">
      <c r="A10" s="18" t="str">
        <f>'[1]Access-Jul'!A10</f>
        <v>22201</v>
      </c>
      <c r="B10" s="17" t="str">
        <f>'[1]Access-Jul'!B10</f>
        <v>INST. NACIONAL DE COLONIZ. E REFORMA AGRARIA</v>
      </c>
      <c r="C10" s="16" t="str">
        <f>CONCATENATE('[1]Access-Jul'!C10,".",'[1]Access-Jul'!D10)</f>
        <v>28.846</v>
      </c>
      <c r="D10" s="16" t="str">
        <f>CONCATENATE('[1]Access-Jul'!E10,".",'[1]Access-Jul'!G10)</f>
        <v>0901.0005</v>
      </c>
      <c r="E10" s="21" t="str">
        <f>'[1]Access-Jul'!F10</f>
        <v>OPERACOES ESPECIAIS: CUMPRIMENTO DE SENTENCAS JUDICIAIS</v>
      </c>
      <c r="F10" s="22" t="str">
        <f>'[1]Access-Jul'!H10</f>
        <v>SENTENCAS JUDICIAIS TRANSITADAS EM JULGADO (PRECATORIOS)</v>
      </c>
      <c r="G10" s="20" t="str">
        <f>'[1]Access-Jul'!I10</f>
        <v>1</v>
      </c>
      <c r="H10" s="20" t="str">
        <f>'[1]Access-Jul'!J10</f>
        <v>0100</v>
      </c>
      <c r="I10" s="21" t="str">
        <f>'[1]Access-Jul'!K10</f>
        <v>RECURSOS PRIMARIOS DE LIVRE APLICACAO</v>
      </c>
      <c r="J10" s="20" t="str">
        <f>'[1]Access-Jul'!L10</f>
        <v>5</v>
      </c>
      <c r="K10" s="15"/>
      <c r="L10" s="15"/>
      <c r="M10" s="15"/>
      <c r="N10" s="19">
        <f>K10+L10-M10</f>
        <v>0</v>
      </c>
      <c r="O10" s="15"/>
      <c r="P10" s="14">
        <f>IF('[1]Access-Jul'!N10=0,'[1]Access-Jul'!M10,0)</f>
        <v>0</v>
      </c>
      <c r="Q10" s="14">
        <f>IF('[1]Access-Jul'!N10&gt;0,'[1]Access-Jul'!N10,0)</f>
        <v>830385488</v>
      </c>
      <c r="R10" s="14">
        <f>N10-O10+P10+Q10</f>
        <v>830385488</v>
      </c>
      <c r="S10" s="14">
        <f>'[1]Access-Jul'!O10</f>
        <v>715596683.52999997</v>
      </c>
      <c r="T10" s="13">
        <f>IF(R10&gt;0,S10/R10,0)</f>
        <v>0.86176443816898685</v>
      </c>
      <c r="U10" s="14">
        <f>'[1]Access-Jul'!P10</f>
        <v>715596683.52999997</v>
      </c>
      <c r="V10" s="13">
        <f>IF(R10&gt;0,U10/R10,0)</f>
        <v>0.86176443816898685</v>
      </c>
      <c r="W10" s="14">
        <f>'[1]Access-Jul'!Q10</f>
        <v>715596683.52999997</v>
      </c>
      <c r="X10" s="13">
        <f>IF(R10&gt;0,W10/R10,0)</f>
        <v>0.86176443816898685</v>
      </c>
    </row>
    <row r="11" spans="1:24" ht="28.5" customHeight="1">
      <c r="A11" s="18" t="str">
        <f>'[1]Access-Jul'!A11</f>
        <v>22201</v>
      </c>
      <c r="B11" s="17" t="str">
        <f>'[1]Access-Jul'!B11</f>
        <v>INST. NACIONAL DE COLONIZ. E REFORMA AGRARIA</v>
      </c>
      <c r="C11" s="16" t="str">
        <f>CONCATENATE('[1]Access-Jul'!C11,".",'[1]Access-Jul'!D11)</f>
        <v>28.846</v>
      </c>
      <c r="D11" s="16" t="str">
        <f>CONCATENATE('[1]Access-Jul'!E11,".",'[1]Access-Jul'!G11)</f>
        <v>0901.0005</v>
      </c>
      <c r="E11" s="17" t="str">
        <f>'[1]Access-Jul'!F11</f>
        <v>OPERACOES ESPECIAIS: CUMPRIMENTO DE SENTENCAS JUDICIAIS</v>
      </c>
      <c r="F11" s="17" t="str">
        <f>'[1]Access-Jul'!H11</f>
        <v>SENTENCAS JUDICIAIS TRANSITADAS EM JULGADO (PRECATORIOS)</v>
      </c>
      <c r="G11" s="16" t="str">
        <f>'[1]Access-Jul'!I11</f>
        <v>1</v>
      </c>
      <c r="H11" s="16" t="str">
        <f>'[1]Access-Jul'!J11</f>
        <v>0100</v>
      </c>
      <c r="I11" s="17" t="str">
        <f>'[1]Access-Jul'!K11</f>
        <v>RECURSOS PRIMARIOS DE LIVRE APLICACAO</v>
      </c>
      <c r="J11" s="16" t="str">
        <f>'[1]Access-Jul'!L11</f>
        <v>3</v>
      </c>
      <c r="K11" s="14"/>
      <c r="L11" s="14"/>
      <c r="M11" s="14"/>
      <c r="N11" s="15">
        <f>K11+L11-M11</f>
        <v>0</v>
      </c>
      <c r="O11" s="14"/>
      <c r="P11" s="14">
        <f>IF('[1]Access-Jul'!N11=0,'[1]Access-Jul'!M11,0)</f>
        <v>0</v>
      </c>
      <c r="Q11" s="14">
        <f>IF('[1]Access-Jul'!N11&gt;0,'[1]Access-Jul'!N11,0)</f>
        <v>81558160</v>
      </c>
      <c r="R11" s="14">
        <f>N11-O11+P11+Q11</f>
        <v>81558160</v>
      </c>
      <c r="S11" s="14">
        <f>'[1]Access-Jul'!O11</f>
        <v>73160465.689999998</v>
      </c>
      <c r="T11" s="13">
        <f>IF(R11&gt;0,S11/R11,0)</f>
        <v>0.89703428436835753</v>
      </c>
      <c r="U11" s="14">
        <f>'[1]Access-Jul'!P11</f>
        <v>73160465.689999998</v>
      </c>
      <c r="V11" s="13">
        <f>IF(R11&gt;0,U11/R11,0)</f>
        <v>0.89703428436835753</v>
      </c>
      <c r="W11" s="14">
        <f>'[1]Access-Jul'!Q11</f>
        <v>73160465.689999998</v>
      </c>
      <c r="X11" s="13">
        <f>IF(R11&gt;0,W11/R11,0)</f>
        <v>0.89703428436835753</v>
      </c>
    </row>
    <row r="12" spans="1:24" ht="28.5" customHeight="1">
      <c r="A12" s="18" t="str">
        <f>'[1]Access-Jul'!A12</f>
        <v>22201</v>
      </c>
      <c r="B12" s="17" t="str">
        <f>'[1]Access-Jul'!B12</f>
        <v>INST. NACIONAL DE COLONIZ. E REFORMA AGRARIA</v>
      </c>
      <c r="C12" s="16" t="str">
        <f>CONCATENATE('[1]Access-Jul'!C12,".",'[1]Access-Jul'!D12)</f>
        <v>28.846</v>
      </c>
      <c r="D12" s="16" t="str">
        <f>CONCATENATE('[1]Access-Jul'!E12,".",'[1]Access-Jul'!G12)</f>
        <v>0901.0005</v>
      </c>
      <c r="E12" s="17" t="str">
        <f>'[1]Access-Jul'!F12</f>
        <v>OPERACOES ESPECIAIS: CUMPRIMENTO DE SENTENCAS JUDICIAIS</v>
      </c>
      <c r="F12" s="17" t="str">
        <f>'[1]Access-Jul'!H12</f>
        <v>SENTENCAS JUDICIAIS TRANSITADAS EM JULGADO (PRECATORIOS)</v>
      </c>
      <c r="G12" s="16" t="str">
        <f>'[1]Access-Jul'!I12</f>
        <v>1</v>
      </c>
      <c r="H12" s="16" t="str">
        <f>'[1]Access-Jul'!J12</f>
        <v>0100</v>
      </c>
      <c r="I12" s="17" t="str">
        <f>'[1]Access-Jul'!K12</f>
        <v>RECURSOS PRIMARIOS DE LIVRE APLICACAO</v>
      </c>
      <c r="J12" s="16" t="str">
        <f>'[1]Access-Jul'!L12</f>
        <v>1</v>
      </c>
      <c r="K12" s="14"/>
      <c r="L12" s="14"/>
      <c r="M12" s="14"/>
      <c r="N12" s="15">
        <f>K12+L12-M12</f>
        <v>0</v>
      </c>
      <c r="O12" s="14"/>
      <c r="P12" s="14">
        <f>IF('[1]Access-Jul'!N12=0,'[1]Access-Jul'!M12,0)</f>
        <v>0</v>
      </c>
      <c r="Q12" s="14">
        <f>IF('[1]Access-Jul'!N12&gt;0,'[1]Access-Jul'!N12,0)</f>
        <v>1773965</v>
      </c>
      <c r="R12" s="14">
        <f>N12-O12+P12+Q12</f>
        <v>1773965</v>
      </c>
      <c r="S12" s="14">
        <f>'[1]Access-Jul'!O12</f>
        <v>1766573.81</v>
      </c>
      <c r="T12" s="13">
        <f>IF(R12&gt;0,S12/R12,0)</f>
        <v>0.99583351982705415</v>
      </c>
      <c r="U12" s="14">
        <f>'[1]Access-Jul'!P12</f>
        <v>1766573.81</v>
      </c>
      <c r="V12" s="13">
        <f>IF(R12&gt;0,U12/R12,0)</f>
        <v>0.99583351982705415</v>
      </c>
      <c r="W12" s="14">
        <f>'[1]Access-Jul'!Q12</f>
        <v>1766573.81</v>
      </c>
      <c r="X12" s="13">
        <f>IF(R12&gt;0,W12/R12,0)</f>
        <v>0.99583351982705415</v>
      </c>
    </row>
    <row r="13" spans="1:24" ht="28.5" customHeight="1">
      <c r="A13" s="18" t="str">
        <f>'[1]Access-Jul'!A13</f>
        <v>22201</v>
      </c>
      <c r="B13" s="17" t="str">
        <f>'[1]Access-Jul'!B13</f>
        <v>INST. NACIONAL DE COLONIZ. E REFORMA AGRARIA</v>
      </c>
      <c r="C13" s="16" t="str">
        <f>CONCATENATE('[1]Access-Jul'!C13,".",'[1]Access-Jul'!D13)</f>
        <v>28.846</v>
      </c>
      <c r="D13" s="16" t="str">
        <f>CONCATENATE('[1]Access-Jul'!E13,".",'[1]Access-Jul'!G13)</f>
        <v>0901.0005</v>
      </c>
      <c r="E13" s="17" t="str">
        <f>'[1]Access-Jul'!F13</f>
        <v>OPERACOES ESPECIAIS: CUMPRIMENTO DE SENTENCAS JUDICIAIS</v>
      </c>
      <c r="F13" s="17" t="str">
        <f>'[1]Access-Jul'!H13</f>
        <v>SENTENCAS JUDICIAIS TRANSITADAS EM JULGADO (PRECATORIOS)</v>
      </c>
      <c r="G13" s="16" t="str">
        <f>'[1]Access-Jul'!I13</f>
        <v>1</v>
      </c>
      <c r="H13" s="16" t="str">
        <f>'[1]Access-Jul'!J13</f>
        <v>0176</v>
      </c>
      <c r="I13" s="17" t="str">
        <f>'[1]Access-Jul'!K13</f>
        <v>OUTRAS CONTRIBUICOES SOCIAIS</v>
      </c>
      <c r="J13" s="16" t="str">
        <f>'[1]Access-Jul'!L13</f>
        <v>5</v>
      </c>
      <c r="K13" s="14"/>
      <c r="L13" s="14"/>
      <c r="M13" s="14"/>
      <c r="N13" s="15">
        <f>K13+L13-M13</f>
        <v>0</v>
      </c>
      <c r="O13" s="14"/>
      <c r="P13" s="14">
        <f>IF('[1]Access-Jul'!N13=0,'[1]Access-Jul'!M13,0)</f>
        <v>0</v>
      </c>
      <c r="Q13" s="14">
        <f>IF('[1]Access-Jul'!N13&gt;0,'[1]Access-Jul'!N13,0)</f>
        <v>316191939</v>
      </c>
      <c r="R13" s="14">
        <f>N13-O13+P13+Q13</f>
        <v>316191939</v>
      </c>
      <c r="S13" s="14">
        <f>'[1]Access-Jul'!O13</f>
        <v>31981606.199999999</v>
      </c>
      <c r="T13" s="13">
        <f>IF(R13&gt;0,S13/R13,0)</f>
        <v>0.10114617817628804</v>
      </c>
      <c r="U13" s="14">
        <f>'[1]Access-Jul'!P13</f>
        <v>31981606.199999999</v>
      </c>
      <c r="V13" s="13">
        <f>IF(R13&gt;0,U13/R13,0)</f>
        <v>0.10114617817628804</v>
      </c>
      <c r="W13" s="14">
        <f>'[1]Access-Jul'!Q13</f>
        <v>31981606.199999999</v>
      </c>
      <c r="X13" s="13">
        <f>IF(R13&gt;0,W13/R13,0)</f>
        <v>0.10114617817628804</v>
      </c>
    </row>
    <row r="14" spans="1:24" ht="28.5" customHeight="1">
      <c r="A14" s="18" t="str">
        <f>'[1]Access-Jul'!A14</f>
        <v>24204</v>
      </c>
      <c r="B14" s="17" t="str">
        <f>'[1]Access-Jul'!B14</f>
        <v>COMISSAO NACIONAL DE ENERGIA NUCLEAR - CNEN</v>
      </c>
      <c r="C14" s="16" t="str">
        <f>CONCATENATE('[1]Access-Jul'!C14,".",'[1]Access-Jul'!D14)</f>
        <v>28.846</v>
      </c>
      <c r="D14" s="16" t="str">
        <f>CONCATENATE('[1]Access-Jul'!E14,".",'[1]Access-Jul'!G14)</f>
        <v>0901.0005</v>
      </c>
      <c r="E14" s="17" t="str">
        <f>'[1]Access-Jul'!F14</f>
        <v>OPERACOES ESPECIAIS: CUMPRIMENTO DE SENTENCAS JUDICIAIS</v>
      </c>
      <c r="F14" s="17" t="str">
        <f>'[1]Access-Jul'!H14</f>
        <v>SENTENCAS JUDICIAIS TRANSITADAS EM JULGADO (PRECATORIOS)</v>
      </c>
      <c r="G14" s="16" t="str">
        <f>'[1]Access-Jul'!I14</f>
        <v>1</v>
      </c>
      <c r="H14" s="16" t="str">
        <f>'[1]Access-Jul'!J14</f>
        <v>0100</v>
      </c>
      <c r="I14" s="17" t="str">
        <f>'[1]Access-Jul'!K14</f>
        <v>RECURSOS PRIMARIOS DE LIVRE APLICACAO</v>
      </c>
      <c r="J14" s="16" t="str">
        <f>'[1]Access-Jul'!L14</f>
        <v>1</v>
      </c>
      <c r="K14" s="15"/>
      <c r="L14" s="15"/>
      <c r="M14" s="15"/>
      <c r="N14" s="15">
        <f>K14+L14-M14</f>
        <v>0</v>
      </c>
      <c r="O14" s="15"/>
      <c r="P14" s="14">
        <f>IF('[1]Access-Jul'!N14=0,'[1]Access-Jul'!M14,0)</f>
        <v>0</v>
      </c>
      <c r="Q14" s="14">
        <f>IF('[1]Access-Jul'!N14&gt;0,'[1]Access-Jul'!N14,0)</f>
        <v>4246461</v>
      </c>
      <c r="R14" s="14">
        <f>N14-O14+P14+Q14</f>
        <v>4246461</v>
      </c>
      <c r="S14" s="14">
        <f>'[1]Access-Jul'!O14</f>
        <v>4228769.82</v>
      </c>
      <c r="T14" s="13">
        <f>IF(R14&gt;0,S14/R14,0)</f>
        <v>0.99583390027601815</v>
      </c>
      <c r="U14" s="14">
        <f>'[1]Access-Jul'!P14</f>
        <v>4228769.82</v>
      </c>
      <c r="V14" s="13">
        <f>IF(R14&gt;0,U14/R14,0)</f>
        <v>0.99583390027601815</v>
      </c>
      <c r="W14" s="14">
        <f>'[1]Access-Jul'!Q14</f>
        <v>4228769.82</v>
      </c>
      <c r="X14" s="13">
        <f>IF(R14&gt;0,W14/R14,0)</f>
        <v>0.99583390027601815</v>
      </c>
    </row>
    <row r="15" spans="1:24" ht="28.5" customHeight="1">
      <c r="A15" s="18" t="str">
        <f>'[1]Access-Jul'!A15</f>
        <v>25201</v>
      </c>
      <c r="B15" s="17" t="str">
        <f>'[1]Access-Jul'!B15</f>
        <v>BANCO CENTRAL DO BRASIL</v>
      </c>
      <c r="C15" s="16" t="str">
        <f>CONCATENATE('[1]Access-Jul'!C15,".",'[1]Access-Jul'!D15)</f>
        <v>28.846</v>
      </c>
      <c r="D15" s="16" t="str">
        <f>CONCATENATE('[1]Access-Jul'!E15,".",'[1]Access-Jul'!G15)</f>
        <v>0901.0005</v>
      </c>
      <c r="E15" s="17" t="str">
        <f>'[1]Access-Jul'!F15</f>
        <v>OPERACOES ESPECIAIS: CUMPRIMENTO DE SENTENCAS JUDICIAIS</v>
      </c>
      <c r="F15" s="17" t="str">
        <f>'[1]Access-Jul'!H15</f>
        <v>SENTENCAS JUDICIAIS TRANSITADAS EM JULGADO (PRECATORIOS)</v>
      </c>
      <c r="G15" s="16" t="str">
        <f>'[1]Access-Jul'!I15</f>
        <v>1</v>
      </c>
      <c r="H15" s="16" t="str">
        <f>'[1]Access-Jul'!J15</f>
        <v>0100</v>
      </c>
      <c r="I15" s="17" t="str">
        <f>'[1]Access-Jul'!K15</f>
        <v>RECURSOS PRIMARIOS DE LIVRE APLICACAO</v>
      </c>
      <c r="J15" s="16" t="str">
        <f>'[1]Access-Jul'!L15</f>
        <v>3</v>
      </c>
      <c r="K15" s="14"/>
      <c r="L15" s="14"/>
      <c r="M15" s="14"/>
      <c r="N15" s="15">
        <f>K15+L15-M15</f>
        <v>0</v>
      </c>
      <c r="O15" s="14"/>
      <c r="P15" s="14">
        <f>IF('[1]Access-Jul'!N15=0,'[1]Access-Jul'!M15,0)</f>
        <v>0</v>
      </c>
      <c r="Q15" s="14">
        <f>IF('[1]Access-Jul'!N15&gt;0,'[1]Access-Jul'!N15,0)</f>
        <v>6646604</v>
      </c>
      <c r="R15" s="14">
        <f>N15-O15+P15+Q15</f>
        <v>6646604</v>
      </c>
      <c r="S15" s="14">
        <f>'[1]Access-Jul'!O15</f>
        <v>6618914.1200000001</v>
      </c>
      <c r="T15" s="13">
        <f>IF(R15&gt;0,S15/R15,0)</f>
        <v>0.99583398078176466</v>
      </c>
      <c r="U15" s="14">
        <f>'[1]Access-Jul'!P15</f>
        <v>6618914.1200000001</v>
      </c>
      <c r="V15" s="13">
        <f>IF(R15&gt;0,U15/R15,0)</f>
        <v>0.99583398078176466</v>
      </c>
      <c r="W15" s="14">
        <f>'[1]Access-Jul'!Q15</f>
        <v>6618914.1200000001</v>
      </c>
      <c r="X15" s="13">
        <f>IF(R15&gt;0,W15/R15,0)</f>
        <v>0.99583398078176466</v>
      </c>
    </row>
    <row r="16" spans="1:24" ht="28.5" customHeight="1">
      <c r="A16" s="18" t="str">
        <f>'[1]Access-Jul'!A16</f>
        <v>25299</v>
      </c>
      <c r="B16" s="17" t="str">
        <f>'[1]Access-Jul'!B16</f>
        <v>FUND JORGE DUPRAT FIGUEIREDO - SEG/MED TRAB.</v>
      </c>
      <c r="C16" s="16" t="str">
        <f>CONCATENATE('[1]Access-Jul'!C16,".",'[1]Access-Jul'!D16)</f>
        <v>28.846</v>
      </c>
      <c r="D16" s="16" t="str">
        <f>CONCATENATE('[1]Access-Jul'!E16,".",'[1]Access-Jul'!G16)</f>
        <v>0901.0005</v>
      </c>
      <c r="E16" s="17" t="str">
        <f>'[1]Access-Jul'!F16</f>
        <v>OPERACOES ESPECIAIS: CUMPRIMENTO DE SENTENCAS JUDICIAIS</v>
      </c>
      <c r="F16" s="17" t="str">
        <f>'[1]Access-Jul'!H16</f>
        <v>SENTENCAS JUDICIAIS TRANSITADAS EM JULGADO (PRECATORIOS)</v>
      </c>
      <c r="G16" s="16" t="str">
        <f>'[1]Access-Jul'!I16</f>
        <v>1</v>
      </c>
      <c r="H16" s="16" t="str">
        <f>'[1]Access-Jul'!J16</f>
        <v>0100</v>
      </c>
      <c r="I16" s="17" t="str">
        <f>'[1]Access-Jul'!K16</f>
        <v>RECURSOS PRIMARIOS DE LIVRE APLICACAO</v>
      </c>
      <c r="J16" s="16" t="str">
        <f>'[1]Access-Jul'!L16</f>
        <v>1</v>
      </c>
      <c r="K16" s="14"/>
      <c r="L16" s="14"/>
      <c r="M16" s="14"/>
      <c r="N16" s="15">
        <f>K16+L16-M16</f>
        <v>0</v>
      </c>
      <c r="O16" s="14"/>
      <c r="P16" s="14">
        <f>IF('[1]Access-Jul'!N16=0,'[1]Access-Jul'!M16,0)</f>
        <v>0</v>
      </c>
      <c r="Q16" s="14">
        <f>IF('[1]Access-Jul'!N16&gt;0,'[1]Access-Jul'!N16,0)</f>
        <v>187130</v>
      </c>
      <c r="R16" s="14">
        <f>N16-O16+P16+Q16</f>
        <v>187130</v>
      </c>
      <c r="S16" s="14">
        <f>'[1]Access-Jul'!O16</f>
        <v>186349.35</v>
      </c>
      <c r="T16" s="13">
        <f>IF(R16&gt;0,S16/R16,0)</f>
        <v>0.99582830118099719</v>
      </c>
      <c r="U16" s="14">
        <f>'[1]Access-Jul'!P16</f>
        <v>186349.35</v>
      </c>
      <c r="V16" s="13">
        <f>IF(R16&gt;0,U16/R16,0)</f>
        <v>0.99582830118099719</v>
      </c>
      <c r="W16" s="14">
        <f>'[1]Access-Jul'!Q16</f>
        <v>186349.35</v>
      </c>
      <c r="X16" s="13">
        <f>IF(R16&gt;0,W16/R16,0)</f>
        <v>0.99582830118099719</v>
      </c>
    </row>
    <row r="17" spans="1:24" ht="28.5" customHeight="1">
      <c r="A17" s="18" t="str">
        <f>'[1]Access-Jul'!A17</f>
        <v>25303</v>
      </c>
      <c r="B17" s="17" t="str">
        <f>'[1]Access-Jul'!B17</f>
        <v>INSTITUTO NACIONAL DO SEGURO SOCIAL</v>
      </c>
      <c r="C17" s="16" t="str">
        <f>CONCATENATE('[1]Access-Jul'!C17,".",'[1]Access-Jul'!D17)</f>
        <v>28.846</v>
      </c>
      <c r="D17" s="16" t="str">
        <f>CONCATENATE('[1]Access-Jul'!E17,".",'[1]Access-Jul'!G17)</f>
        <v>0901.0005</v>
      </c>
      <c r="E17" s="17" t="str">
        <f>'[1]Access-Jul'!F17</f>
        <v>OPERACOES ESPECIAIS: CUMPRIMENTO DE SENTENCAS JUDICIAIS</v>
      </c>
      <c r="F17" s="17" t="str">
        <f>'[1]Access-Jul'!H17</f>
        <v>SENTENCAS JUDICIAIS TRANSITADAS EM JULGADO (PRECATORIOS)</v>
      </c>
      <c r="G17" s="16" t="str">
        <f>'[1]Access-Jul'!I17</f>
        <v>2</v>
      </c>
      <c r="H17" s="16" t="str">
        <f>'[1]Access-Jul'!J17</f>
        <v>0100</v>
      </c>
      <c r="I17" s="17" t="str">
        <f>'[1]Access-Jul'!K17</f>
        <v>RECURSOS PRIMARIOS DE LIVRE APLICACAO</v>
      </c>
      <c r="J17" s="16" t="str">
        <f>'[1]Access-Jul'!L17</f>
        <v>3</v>
      </c>
      <c r="K17" s="15"/>
      <c r="L17" s="15"/>
      <c r="M17" s="15"/>
      <c r="N17" s="15">
        <f>K17+L17-M17</f>
        <v>0</v>
      </c>
      <c r="O17" s="15"/>
      <c r="P17" s="14">
        <f>IF('[1]Access-Jul'!N17=0,'[1]Access-Jul'!M17,0)</f>
        <v>0</v>
      </c>
      <c r="Q17" s="14">
        <f>IF('[1]Access-Jul'!N17&gt;0,'[1]Access-Jul'!N17,0)</f>
        <v>163664350</v>
      </c>
      <c r="R17" s="14">
        <f>N17-O17+P17+Q17</f>
        <v>163664350</v>
      </c>
      <c r="S17" s="14">
        <f>'[1]Access-Jul'!O17</f>
        <v>162189596.47999999</v>
      </c>
      <c r="T17" s="13">
        <f>IF(R17&gt;0,S17/R17,0)</f>
        <v>0.99098915848197844</v>
      </c>
      <c r="U17" s="14">
        <f>'[1]Access-Jul'!P17</f>
        <v>162189596.47999999</v>
      </c>
      <c r="V17" s="13">
        <f>IF(R17&gt;0,U17/R17,0)</f>
        <v>0.99098915848197844</v>
      </c>
      <c r="W17" s="14">
        <f>'[1]Access-Jul'!Q17</f>
        <v>162189596.47999999</v>
      </c>
      <c r="X17" s="13">
        <f>IF(R17&gt;0,W17/R17,0)</f>
        <v>0.99098915848197844</v>
      </c>
    </row>
    <row r="18" spans="1:24" ht="28.5" customHeight="1">
      <c r="A18" s="18" t="str">
        <f>'[1]Access-Jul'!A18</f>
        <v>25303</v>
      </c>
      <c r="B18" s="17" t="str">
        <f>'[1]Access-Jul'!B18</f>
        <v>INSTITUTO NACIONAL DO SEGURO SOCIAL</v>
      </c>
      <c r="C18" s="16" t="str">
        <f>CONCATENATE('[1]Access-Jul'!C18,".",'[1]Access-Jul'!D18)</f>
        <v>28.846</v>
      </c>
      <c r="D18" s="16" t="str">
        <f>CONCATENATE('[1]Access-Jul'!E18,".",'[1]Access-Jul'!G18)</f>
        <v>0901.0005</v>
      </c>
      <c r="E18" s="17" t="str">
        <f>'[1]Access-Jul'!F18</f>
        <v>OPERACOES ESPECIAIS: CUMPRIMENTO DE SENTENCAS JUDICIAIS</v>
      </c>
      <c r="F18" s="17" t="str">
        <f>'[1]Access-Jul'!H18</f>
        <v>SENTENCAS JUDICIAIS TRANSITADAS EM JULGADO (PRECATORIOS)</v>
      </c>
      <c r="G18" s="16" t="str">
        <f>'[1]Access-Jul'!I18</f>
        <v>2</v>
      </c>
      <c r="H18" s="16" t="str">
        <f>'[1]Access-Jul'!J18</f>
        <v>0100</v>
      </c>
      <c r="I18" s="17" t="str">
        <f>'[1]Access-Jul'!K18</f>
        <v>RECURSOS PRIMARIOS DE LIVRE APLICACAO</v>
      </c>
      <c r="J18" s="16" t="str">
        <f>'[1]Access-Jul'!L18</f>
        <v>1</v>
      </c>
      <c r="K18" s="15"/>
      <c r="L18" s="15"/>
      <c r="M18" s="15"/>
      <c r="N18" s="15">
        <f>K18+L18-M18</f>
        <v>0</v>
      </c>
      <c r="O18" s="15"/>
      <c r="P18" s="14">
        <f>IF('[1]Access-Jul'!N18=0,'[1]Access-Jul'!M18,0)</f>
        <v>0</v>
      </c>
      <c r="Q18" s="14">
        <f>IF('[1]Access-Jul'!N18&gt;0,'[1]Access-Jul'!N18,0)</f>
        <v>1005440340</v>
      </c>
      <c r="R18" s="14">
        <f>N18-O18+P18+Q18</f>
        <v>1005440340</v>
      </c>
      <c r="S18" s="14">
        <f>'[1]Access-Jul'!O18</f>
        <v>1001251828.71</v>
      </c>
      <c r="T18" s="13">
        <f>IF(R18&gt;0,S18/R18,0)</f>
        <v>0.99583415233767136</v>
      </c>
      <c r="U18" s="14">
        <f>'[1]Access-Jul'!P18</f>
        <v>1001251828.71</v>
      </c>
      <c r="V18" s="13">
        <f>IF(R18&gt;0,U18/R18,0)</f>
        <v>0.99583415233767136</v>
      </c>
      <c r="W18" s="14">
        <f>'[1]Access-Jul'!Q18</f>
        <v>1001251828.71</v>
      </c>
      <c r="X18" s="13">
        <f>IF(R18&gt;0,W18/R18,0)</f>
        <v>0.99583415233767136</v>
      </c>
    </row>
    <row r="19" spans="1:24" ht="28.5" customHeight="1">
      <c r="A19" s="18" t="str">
        <f>'[1]Access-Jul'!A19</f>
        <v>25917</v>
      </c>
      <c r="B19" s="17" t="str">
        <f>'[1]Access-Jul'!B19</f>
        <v>FUNDO DO REGIME GERAL DE PREVIDENCIA SOCIAL</v>
      </c>
      <c r="C19" s="16" t="str">
        <f>CONCATENATE('[1]Access-Jul'!C19,".",'[1]Access-Jul'!D19)</f>
        <v>28.846</v>
      </c>
      <c r="D19" s="16" t="str">
        <f>CONCATENATE('[1]Access-Jul'!E19,".",'[1]Access-Jul'!G19)</f>
        <v>0901.0005</v>
      </c>
      <c r="E19" s="17" t="str">
        <f>'[1]Access-Jul'!F19</f>
        <v>OPERACOES ESPECIAIS: CUMPRIMENTO DE SENTENCAS JUDICIAIS</v>
      </c>
      <c r="F19" s="17" t="str">
        <f>'[1]Access-Jul'!H19</f>
        <v>SENTENCAS JUDICIAIS TRANSITADAS EM JULGADO (PRECATORIOS)</v>
      </c>
      <c r="G19" s="16" t="str">
        <f>'[1]Access-Jul'!I19</f>
        <v>2</v>
      </c>
      <c r="H19" s="16" t="str">
        <f>'[1]Access-Jul'!J19</f>
        <v>0153</v>
      </c>
      <c r="I19" s="17" t="str">
        <f>'[1]Access-Jul'!K19</f>
        <v>REC.DEST.ATIVIDADES-FINS DA SEGURIDADE SOCIAL</v>
      </c>
      <c r="J19" s="16" t="str">
        <f>'[1]Access-Jul'!L19</f>
        <v>3</v>
      </c>
      <c r="K19" s="15"/>
      <c r="L19" s="15"/>
      <c r="M19" s="15"/>
      <c r="N19" s="15">
        <f>K19+L19-M19</f>
        <v>0</v>
      </c>
      <c r="O19" s="15"/>
      <c r="P19" s="14">
        <f>IF('[1]Access-Jul'!N19=0,'[1]Access-Jul'!M19,0)</f>
        <v>0</v>
      </c>
      <c r="Q19" s="14">
        <f>IF('[1]Access-Jul'!N19&gt;0,'[1]Access-Jul'!N19,0)</f>
        <v>3230658957</v>
      </c>
      <c r="R19" s="14">
        <f>N19-O19+P19+Q19</f>
        <v>3230658957</v>
      </c>
      <c r="S19" s="14">
        <f>'[1]Access-Jul'!O19</f>
        <v>3214439648.5100002</v>
      </c>
      <c r="T19" s="13">
        <f>IF(R19&gt;0,S19/R19,0)</f>
        <v>0.99497956648910379</v>
      </c>
      <c r="U19" s="14">
        <f>'[1]Access-Jul'!P19</f>
        <v>3214439648.5100002</v>
      </c>
      <c r="V19" s="13">
        <f>IF(R19&gt;0,U19/R19,0)</f>
        <v>0.99497956648910379</v>
      </c>
      <c r="W19" s="14">
        <f>'[1]Access-Jul'!Q19</f>
        <v>3214439648.5100002</v>
      </c>
      <c r="X19" s="13">
        <f>IF(R19&gt;0,W19/R19,0)</f>
        <v>0.99497956648910379</v>
      </c>
    </row>
    <row r="20" spans="1:24" ht="28.5" customHeight="1">
      <c r="A20" s="18" t="str">
        <f>'[1]Access-Jul'!A20</f>
        <v>25917</v>
      </c>
      <c r="B20" s="17" t="str">
        <f>'[1]Access-Jul'!B20</f>
        <v>FUNDO DO REGIME GERAL DE PREVIDENCIA SOCIAL</v>
      </c>
      <c r="C20" s="16" t="str">
        <f>CONCATENATE('[1]Access-Jul'!C20,".",'[1]Access-Jul'!D20)</f>
        <v>28.846</v>
      </c>
      <c r="D20" s="16" t="str">
        <f>CONCATENATE('[1]Access-Jul'!E20,".",'[1]Access-Jul'!G20)</f>
        <v>0901.0005</v>
      </c>
      <c r="E20" s="17" t="str">
        <f>'[1]Access-Jul'!F20</f>
        <v>OPERACOES ESPECIAIS: CUMPRIMENTO DE SENTENCAS JUDICIAIS</v>
      </c>
      <c r="F20" s="17" t="str">
        <f>'[1]Access-Jul'!H20</f>
        <v>SENTENCAS JUDICIAIS TRANSITADAS EM JULGADO (PRECATORIOS)</v>
      </c>
      <c r="G20" s="16" t="str">
        <f>'[1]Access-Jul'!I20</f>
        <v>2</v>
      </c>
      <c r="H20" s="16" t="str">
        <f>'[1]Access-Jul'!J20</f>
        <v>0300</v>
      </c>
      <c r="I20" s="17" t="str">
        <f>'[1]Access-Jul'!K20</f>
        <v>RECURSOS PRIMARIOS DE LIVRE APLICACAO</v>
      </c>
      <c r="J20" s="16" t="str">
        <f>'[1]Access-Jul'!L20</f>
        <v>3</v>
      </c>
      <c r="K20" s="15"/>
      <c r="L20" s="15"/>
      <c r="M20" s="15"/>
      <c r="N20" s="15">
        <f>K20+L20-M20</f>
        <v>0</v>
      </c>
      <c r="O20" s="15"/>
      <c r="P20" s="14">
        <f>IF('[1]Access-Jul'!N20=0,'[1]Access-Jul'!M20,0)</f>
        <v>0</v>
      </c>
      <c r="Q20" s="14">
        <f>IF('[1]Access-Jul'!N20&gt;0,'[1]Access-Jul'!N20,0)</f>
        <v>123731278</v>
      </c>
      <c r="R20" s="14">
        <f>N20-O20+P20+Q20</f>
        <v>123731278</v>
      </c>
      <c r="S20" s="14">
        <f>'[1]Access-Jul'!O20</f>
        <v>123731278</v>
      </c>
      <c r="T20" s="13">
        <f>IF(R20&gt;0,S20/R20,0)</f>
        <v>1</v>
      </c>
      <c r="U20" s="14">
        <f>'[1]Access-Jul'!P20</f>
        <v>123731278</v>
      </c>
      <c r="V20" s="13">
        <f>IF(R20&gt;0,U20/R20,0)</f>
        <v>1</v>
      </c>
      <c r="W20" s="14">
        <f>'[1]Access-Jul'!Q20</f>
        <v>123731278</v>
      </c>
      <c r="X20" s="13">
        <f>IF(R20&gt;0,W20/R20,0)</f>
        <v>1</v>
      </c>
    </row>
    <row r="21" spans="1:24" ht="28.5" customHeight="1">
      <c r="A21" s="18" t="str">
        <f>'[1]Access-Jul'!A21</f>
        <v>25917</v>
      </c>
      <c r="B21" s="17" t="str">
        <f>'[1]Access-Jul'!B21</f>
        <v>FUNDO DO REGIME GERAL DE PREVIDENCIA SOCIAL</v>
      </c>
      <c r="C21" s="16" t="str">
        <f>CONCATENATE('[1]Access-Jul'!C21,".",'[1]Access-Jul'!D21)</f>
        <v>28.846</v>
      </c>
      <c r="D21" s="16" t="str">
        <f>CONCATENATE('[1]Access-Jul'!E21,".",'[1]Access-Jul'!G21)</f>
        <v>0901.0625</v>
      </c>
      <c r="E21" s="17" t="str">
        <f>'[1]Access-Jul'!F21</f>
        <v>OPERACOES ESPECIAIS: CUMPRIMENTO DE SENTENCAS JUDICIAIS</v>
      </c>
      <c r="F21" s="17" t="str">
        <f>'[1]Access-Jul'!H21</f>
        <v>SENTENCAS JUDICIAIS TRANSITADAS EM JULGADO DE PEQUENO VALOR</v>
      </c>
      <c r="G21" s="16" t="str">
        <f>'[1]Access-Jul'!I21</f>
        <v>2</v>
      </c>
      <c r="H21" s="16" t="str">
        <f>'[1]Access-Jul'!J21</f>
        <v>0153</v>
      </c>
      <c r="I21" s="17" t="str">
        <f>'[1]Access-Jul'!K21</f>
        <v>REC.DEST.ATIVIDADES-FINS DA SEGURIDADE SOCIAL</v>
      </c>
      <c r="J21" s="16" t="str">
        <f>'[1]Access-Jul'!L21</f>
        <v>3</v>
      </c>
      <c r="K21" s="15"/>
      <c r="L21" s="15"/>
      <c r="M21" s="15"/>
      <c r="N21" s="15">
        <f>K21+L21-M21</f>
        <v>0</v>
      </c>
      <c r="O21" s="15"/>
      <c r="P21" s="14">
        <f>IF('[1]Access-Jul'!N21=0,'[1]Access-Jul'!M21,0)</f>
        <v>1014477370.09</v>
      </c>
      <c r="Q21" s="14">
        <f>IF('[1]Access-Jul'!N21&gt;0,'[1]Access-Jul'!N21,0)</f>
        <v>0</v>
      </c>
      <c r="R21" s="14">
        <f>N21-O21+P21+Q21</f>
        <v>1014477370.09</v>
      </c>
      <c r="S21" s="14">
        <f>'[1]Access-Jul'!O21</f>
        <v>1013989725.79</v>
      </c>
      <c r="T21" s="13">
        <f>IF(R21&gt;0,S21/R21,0)</f>
        <v>0.99951931475814304</v>
      </c>
      <c r="U21" s="14">
        <f>'[1]Access-Jul'!P21</f>
        <v>1013989725.79</v>
      </c>
      <c r="V21" s="13">
        <f>IF(R21&gt;0,U21/R21,0)</f>
        <v>0.99951931475814304</v>
      </c>
      <c r="W21" s="14">
        <f>'[1]Access-Jul'!Q21</f>
        <v>1013989725.79</v>
      </c>
      <c r="X21" s="13">
        <f>IF(R21&gt;0,W21/R21,0)</f>
        <v>0.99951931475814304</v>
      </c>
    </row>
    <row r="22" spans="1:24" ht="28.5" customHeight="1">
      <c r="A22" s="18" t="str">
        <f>'[1]Access-Jul'!A22</f>
        <v>25917</v>
      </c>
      <c r="B22" s="17" t="str">
        <f>'[1]Access-Jul'!B22</f>
        <v>FUNDO DO REGIME GERAL DE PREVIDENCIA SOCIAL</v>
      </c>
      <c r="C22" s="16" t="str">
        <f>CONCATENATE('[1]Access-Jul'!C22,".",'[1]Access-Jul'!D22)</f>
        <v>28.846</v>
      </c>
      <c r="D22" s="16" t="str">
        <f>CONCATENATE('[1]Access-Jul'!E22,".",'[1]Access-Jul'!G22)</f>
        <v>0901.0625</v>
      </c>
      <c r="E22" s="17" t="str">
        <f>'[1]Access-Jul'!F22</f>
        <v>OPERACOES ESPECIAIS: CUMPRIMENTO DE SENTENCAS JUDICIAIS</v>
      </c>
      <c r="F22" s="17" t="str">
        <f>'[1]Access-Jul'!H22</f>
        <v>SENTENCAS JUDICIAIS TRANSITADAS EM JULGADO DE PEQUENO VALOR</v>
      </c>
      <c r="G22" s="16" t="str">
        <f>'[1]Access-Jul'!I22</f>
        <v>2</v>
      </c>
      <c r="H22" s="16" t="str">
        <f>'[1]Access-Jul'!J22</f>
        <v>0186</v>
      </c>
      <c r="I22" s="17" t="str">
        <f>'[1]Access-Jul'!K22</f>
        <v>REC.VINC.A APLIC.EM POLITICAS PUB.ESPECIFICAS</v>
      </c>
      <c r="J22" s="16" t="str">
        <f>'[1]Access-Jul'!L22</f>
        <v>3</v>
      </c>
      <c r="K22" s="14"/>
      <c r="L22" s="14"/>
      <c r="M22" s="14"/>
      <c r="N22" s="15">
        <f>K22+L22-M22</f>
        <v>0</v>
      </c>
      <c r="O22" s="14"/>
      <c r="P22" s="14">
        <f>IF('[1]Access-Jul'!N22=0,'[1]Access-Jul'!M22,0)</f>
        <v>255517298</v>
      </c>
      <c r="Q22" s="14">
        <f>IF('[1]Access-Jul'!N22&gt;0,'[1]Access-Jul'!N22,0)</f>
        <v>0</v>
      </c>
      <c r="R22" s="14">
        <f>N22-O22+P22+Q22</f>
        <v>255517298</v>
      </c>
      <c r="S22" s="14">
        <f>'[1]Access-Jul'!O22</f>
        <v>255033016.68000001</v>
      </c>
      <c r="T22" s="13">
        <f>IF(R22&gt;0,S22/R22,0)</f>
        <v>0.99810470240648841</v>
      </c>
      <c r="U22" s="14">
        <f>'[1]Access-Jul'!P22</f>
        <v>255033016.68000001</v>
      </c>
      <c r="V22" s="13">
        <f>IF(R22&gt;0,U22/R22,0)</f>
        <v>0.99810470240648841</v>
      </c>
      <c r="W22" s="14">
        <f>'[1]Access-Jul'!Q22</f>
        <v>255033016.68000001</v>
      </c>
      <c r="X22" s="13">
        <f>IF(R22&gt;0,W22/R22,0)</f>
        <v>0.99810470240648841</v>
      </c>
    </row>
    <row r="23" spans="1:24" ht="28.5" customHeight="1">
      <c r="A23" s="18" t="str">
        <f>'[1]Access-Jul'!A23</f>
        <v>26238</v>
      </c>
      <c r="B23" s="17" t="str">
        <f>'[1]Access-Jul'!B23</f>
        <v>UNIVERSIDADE FEDERAL DE MINAS GERAIS</v>
      </c>
      <c r="C23" s="16" t="str">
        <f>CONCATENATE('[1]Access-Jul'!C23,".",'[1]Access-Jul'!D23)</f>
        <v>28.846</v>
      </c>
      <c r="D23" s="16" t="str">
        <f>CONCATENATE('[1]Access-Jul'!E23,".",'[1]Access-Jul'!G23)</f>
        <v>0901.0005</v>
      </c>
      <c r="E23" s="17" t="str">
        <f>'[1]Access-Jul'!F23</f>
        <v>OPERACOES ESPECIAIS: CUMPRIMENTO DE SENTENCAS JUDICIAIS</v>
      </c>
      <c r="F23" s="17" t="str">
        <f>'[1]Access-Jul'!H23</f>
        <v>SENTENCAS JUDICIAIS TRANSITADAS EM JULGADO (PRECATORIOS)</v>
      </c>
      <c r="G23" s="16" t="str">
        <f>'[1]Access-Jul'!I23</f>
        <v>1</v>
      </c>
      <c r="H23" s="16" t="str">
        <f>'[1]Access-Jul'!J23</f>
        <v>8100</v>
      </c>
      <c r="I23" s="17" t="str">
        <f>'[1]Access-Jul'!K23</f>
        <v>RECURSOS PRIMARIOS DE LIVRE APLICACAO</v>
      </c>
      <c r="J23" s="16" t="str">
        <f>'[1]Access-Jul'!L23</f>
        <v>1</v>
      </c>
      <c r="K23" s="14"/>
      <c r="L23" s="14"/>
      <c r="M23" s="14"/>
      <c r="N23" s="15">
        <f>K23+L23-M23</f>
        <v>0</v>
      </c>
      <c r="O23" s="14"/>
      <c r="P23" s="14">
        <f>IF('[1]Access-Jul'!N23=0,'[1]Access-Jul'!M23,0)</f>
        <v>0</v>
      </c>
      <c r="Q23" s="14">
        <f>IF('[1]Access-Jul'!N23&gt;0,'[1]Access-Jul'!N23,0)</f>
        <v>279019</v>
      </c>
      <c r="R23" s="14">
        <f>N23-O23+P23+Q23</f>
        <v>279019</v>
      </c>
      <c r="S23" s="14">
        <f>'[1]Access-Jul'!O23</f>
        <v>277855.06</v>
      </c>
      <c r="T23" s="13">
        <f>IF(R23&gt;0,S23/R23,0)</f>
        <v>0.99582845612664372</v>
      </c>
      <c r="U23" s="14">
        <f>'[1]Access-Jul'!P23</f>
        <v>277855.06</v>
      </c>
      <c r="V23" s="13">
        <f>IF(R23&gt;0,U23/R23,0)</f>
        <v>0.99582845612664372</v>
      </c>
      <c r="W23" s="14">
        <f>'[1]Access-Jul'!Q23</f>
        <v>277855.06</v>
      </c>
      <c r="X23" s="13">
        <f>IF(R23&gt;0,W23/R23,0)</f>
        <v>0.99582845612664372</v>
      </c>
    </row>
    <row r="24" spans="1:24" ht="28.5" customHeight="1">
      <c r="A24" s="18" t="str">
        <f>'[1]Access-Jul'!A24</f>
        <v>26262</v>
      </c>
      <c r="B24" s="17" t="str">
        <f>'[1]Access-Jul'!B24</f>
        <v>UNIVERSIDADE FEDERAL DE SAO PAULO</v>
      </c>
      <c r="C24" s="16" t="str">
        <f>CONCATENATE('[1]Access-Jul'!C24,".",'[1]Access-Jul'!D24)</f>
        <v>28.846</v>
      </c>
      <c r="D24" s="16" t="str">
        <f>CONCATENATE('[1]Access-Jul'!E24,".",'[1]Access-Jul'!G24)</f>
        <v>0901.0005</v>
      </c>
      <c r="E24" s="17" t="str">
        <f>'[1]Access-Jul'!F24</f>
        <v>OPERACOES ESPECIAIS: CUMPRIMENTO DE SENTENCAS JUDICIAIS</v>
      </c>
      <c r="F24" s="17" t="str">
        <f>'[1]Access-Jul'!H24</f>
        <v>SENTENCAS JUDICIAIS TRANSITADAS EM JULGADO (PRECATORIOS)</v>
      </c>
      <c r="G24" s="16" t="str">
        <f>'[1]Access-Jul'!I24</f>
        <v>1</v>
      </c>
      <c r="H24" s="16" t="str">
        <f>'[1]Access-Jul'!J24</f>
        <v>8100</v>
      </c>
      <c r="I24" s="17" t="str">
        <f>'[1]Access-Jul'!K24</f>
        <v>RECURSOS PRIMARIOS DE LIVRE APLICACAO</v>
      </c>
      <c r="J24" s="16" t="str">
        <f>'[1]Access-Jul'!L24</f>
        <v>5</v>
      </c>
      <c r="K24" s="15"/>
      <c r="L24" s="15"/>
      <c r="M24" s="15"/>
      <c r="N24" s="15">
        <f>K24+L24-M24</f>
        <v>0</v>
      </c>
      <c r="O24" s="15"/>
      <c r="P24" s="14">
        <f>IF('[1]Access-Jul'!N24=0,'[1]Access-Jul'!M24,0)</f>
        <v>0</v>
      </c>
      <c r="Q24" s="14">
        <f>IF('[1]Access-Jul'!N24&gt;0,'[1]Access-Jul'!N24,0)</f>
        <v>8744642</v>
      </c>
      <c r="R24" s="14">
        <f>N24-O24+P24+Q24</f>
        <v>8744642</v>
      </c>
      <c r="S24" s="14">
        <f>'[1]Access-Jul'!O24</f>
        <v>8708211.5399999991</v>
      </c>
      <c r="T24" s="13">
        <f>IF(R24&gt;0,S24/R24,0)</f>
        <v>0.99583396781709288</v>
      </c>
      <c r="U24" s="14">
        <f>'[1]Access-Jul'!P24</f>
        <v>8708211.5399999991</v>
      </c>
      <c r="V24" s="13">
        <f>IF(R24&gt;0,U24/R24,0)</f>
        <v>0.99583396781709288</v>
      </c>
      <c r="W24" s="14">
        <f>'[1]Access-Jul'!Q24</f>
        <v>8708211.5399999991</v>
      </c>
      <c r="X24" s="13">
        <f>IF(R24&gt;0,W24/R24,0)</f>
        <v>0.99583396781709288</v>
      </c>
    </row>
    <row r="25" spans="1:24" ht="28.5" customHeight="1">
      <c r="A25" s="18" t="str">
        <f>'[1]Access-Jul'!A25</f>
        <v>26262</v>
      </c>
      <c r="B25" s="17" t="str">
        <f>'[1]Access-Jul'!B25</f>
        <v>UNIVERSIDADE FEDERAL DE SAO PAULO</v>
      </c>
      <c r="C25" s="16" t="str">
        <f>CONCATENATE('[1]Access-Jul'!C25,".",'[1]Access-Jul'!D25)</f>
        <v>28.846</v>
      </c>
      <c r="D25" s="16" t="str">
        <f>CONCATENATE('[1]Access-Jul'!E25,".",'[1]Access-Jul'!G25)</f>
        <v>0901.0005</v>
      </c>
      <c r="E25" s="17" t="str">
        <f>'[1]Access-Jul'!F25</f>
        <v>OPERACOES ESPECIAIS: CUMPRIMENTO DE SENTENCAS JUDICIAIS</v>
      </c>
      <c r="F25" s="17" t="str">
        <f>'[1]Access-Jul'!H25</f>
        <v>SENTENCAS JUDICIAIS TRANSITADAS EM JULGADO (PRECATORIOS)</v>
      </c>
      <c r="G25" s="16" t="str">
        <f>'[1]Access-Jul'!I25</f>
        <v>1</v>
      </c>
      <c r="H25" s="16" t="str">
        <f>'[1]Access-Jul'!J25</f>
        <v>8100</v>
      </c>
      <c r="I25" s="17" t="str">
        <f>'[1]Access-Jul'!K25</f>
        <v>RECURSOS PRIMARIOS DE LIVRE APLICACAO</v>
      </c>
      <c r="J25" s="16" t="str">
        <f>'[1]Access-Jul'!L25</f>
        <v>3</v>
      </c>
      <c r="K25" s="15"/>
      <c r="L25" s="15"/>
      <c r="M25" s="15"/>
      <c r="N25" s="15">
        <f>K25+L25-M25</f>
        <v>0</v>
      </c>
      <c r="O25" s="15"/>
      <c r="P25" s="14">
        <f>IF('[1]Access-Jul'!N25=0,'[1]Access-Jul'!M25,0)</f>
        <v>0</v>
      </c>
      <c r="Q25" s="14">
        <f>IF('[1]Access-Jul'!N25&gt;0,'[1]Access-Jul'!N25,0)</f>
        <v>367449</v>
      </c>
      <c r="R25" s="14">
        <f>N25-O25+P25+Q25</f>
        <v>367449</v>
      </c>
      <c r="S25" s="14">
        <f>'[1]Access-Jul'!O25</f>
        <v>365919.01</v>
      </c>
      <c r="T25" s="13">
        <f>IF(R25&gt;0,S25/R25,0)</f>
        <v>0.9958361840690817</v>
      </c>
      <c r="U25" s="14">
        <f>'[1]Access-Jul'!P25</f>
        <v>365919.01</v>
      </c>
      <c r="V25" s="13">
        <f>IF(R25&gt;0,U25/R25,0)</f>
        <v>0.9958361840690817</v>
      </c>
      <c r="W25" s="14">
        <f>'[1]Access-Jul'!Q25</f>
        <v>365919.01</v>
      </c>
      <c r="X25" s="13">
        <f>IF(R25&gt;0,W25/R25,0)</f>
        <v>0.9958361840690817</v>
      </c>
    </row>
    <row r="26" spans="1:24" ht="28.5" customHeight="1">
      <c r="A26" s="18" t="str">
        <f>'[1]Access-Jul'!A26</f>
        <v>26262</v>
      </c>
      <c r="B26" s="17" t="str">
        <f>'[1]Access-Jul'!B26</f>
        <v>UNIVERSIDADE FEDERAL DE SAO PAULO</v>
      </c>
      <c r="C26" s="16" t="str">
        <f>CONCATENATE('[1]Access-Jul'!C26,".",'[1]Access-Jul'!D26)</f>
        <v>28.846</v>
      </c>
      <c r="D26" s="16" t="str">
        <f>CONCATENATE('[1]Access-Jul'!E26,".",'[1]Access-Jul'!G26)</f>
        <v>0901.0005</v>
      </c>
      <c r="E26" s="17" t="str">
        <f>'[1]Access-Jul'!F26</f>
        <v>OPERACOES ESPECIAIS: CUMPRIMENTO DE SENTENCAS JUDICIAIS</v>
      </c>
      <c r="F26" s="17" t="str">
        <f>'[1]Access-Jul'!H26</f>
        <v>SENTENCAS JUDICIAIS TRANSITADAS EM JULGADO (PRECATORIOS)</v>
      </c>
      <c r="G26" s="16" t="str">
        <f>'[1]Access-Jul'!I26</f>
        <v>1</v>
      </c>
      <c r="H26" s="16" t="str">
        <f>'[1]Access-Jul'!J26</f>
        <v>8100</v>
      </c>
      <c r="I26" s="17" t="str">
        <f>'[1]Access-Jul'!K26</f>
        <v>RECURSOS PRIMARIOS DE LIVRE APLICACAO</v>
      </c>
      <c r="J26" s="16" t="str">
        <f>'[1]Access-Jul'!L26</f>
        <v>1</v>
      </c>
      <c r="K26" s="15"/>
      <c r="L26" s="15"/>
      <c r="M26" s="15"/>
      <c r="N26" s="15">
        <f>K26+L26-M26</f>
        <v>0</v>
      </c>
      <c r="O26" s="15"/>
      <c r="P26" s="14">
        <f>IF('[1]Access-Jul'!N26=0,'[1]Access-Jul'!M26,0)</f>
        <v>0</v>
      </c>
      <c r="Q26" s="14">
        <f>IF('[1]Access-Jul'!N26&gt;0,'[1]Access-Jul'!N26,0)</f>
        <v>4590609</v>
      </c>
      <c r="R26" s="14">
        <f>N26-O26+P26+Q26</f>
        <v>4590609</v>
      </c>
      <c r="S26" s="14">
        <f>'[1]Access-Jul'!O26</f>
        <v>4571484.5599999996</v>
      </c>
      <c r="T26" s="13">
        <f>IF(R26&gt;0,S26/R26,0)</f>
        <v>0.99583400808040934</v>
      </c>
      <c r="U26" s="14">
        <f>'[1]Access-Jul'!P26</f>
        <v>4571484.5599999996</v>
      </c>
      <c r="V26" s="13">
        <f>IF(R26&gt;0,U26/R26,0)</f>
        <v>0.99583400808040934</v>
      </c>
      <c r="W26" s="14">
        <f>'[1]Access-Jul'!Q26</f>
        <v>4571484.5599999996</v>
      </c>
      <c r="X26" s="13">
        <f>IF(R26&gt;0,W26/R26,0)</f>
        <v>0.99583400808040934</v>
      </c>
    </row>
    <row r="27" spans="1:24" ht="28.5" customHeight="1">
      <c r="A27" s="18" t="str">
        <f>'[1]Access-Jul'!A27</f>
        <v>26280</v>
      </c>
      <c r="B27" s="17" t="str">
        <f>'[1]Access-Jul'!B27</f>
        <v>FUNDACAO UNIVERSIDADE FEDERAL DE SAO CARLOS</v>
      </c>
      <c r="C27" s="16" t="str">
        <f>CONCATENATE('[1]Access-Jul'!C27,".",'[1]Access-Jul'!D27)</f>
        <v>28.846</v>
      </c>
      <c r="D27" s="16" t="str">
        <f>CONCATENATE('[1]Access-Jul'!E27,".",'[1]Access-Jul'!G27)</f>
        <v>0901.0005</v>
      </c>
      <c r="E27" s="17" t="str">
        <f>'[1]Access-Jul'!F27</f>
        <v>OPERACOES ESPECIAIS: CUMPRIMENTO DE SENTENCAS JUDICIAIS</v>
      </c>
      <c r="F27" s="17" t="str">
        <f>'[1]Access-Jul'!H27</f>
        <v>SENTENCAS JUDICIAIS TRANSITADAS EM JULGADO (PRECATORIOS)</v>
      </c>
      <c r="G27" s="16" t="str">
        <f>'[1]Access-Jul'!I27</f>
        <v>1</v>
      </c>
      <c r="H27" s="16" t="str">
        <f>'[1]Access-Jul'!J27</f>
        <v>8100</v>
      </c>
      <c r="I27" s="17" t="str">
        <f>'[1]Access-Jul'!K27</f>
        <v>RECURSOS PRIMARIOS DE LIVRE APLICACAO</v>
      </c>
      <c r="J27" s="16" t="str">
        <f>'[1]Access-Jul'!L27</f>
        <v>3</v>
      </c>
      <c r="K27" s="15"/>
      <c r="L27" s="15"/>
      <c r="M27" s="15"/>
      <c r="N27" s="15">
        <f>K27+L27-M27</f>
        <v>0</v>
      </c>
      <c r="O27" s="15"/>
      <c r="P27" s="14">
        <f>IF('[1]Access-Jul'!N27=0,'[1]Access-Jul'!M27,0)</f>
        <v>0</v>
      </c>
      <c r="Q27" s="14">
        <f>IF('[1]Access-Jul'!N27&gt;0,'[1]Access-Jul'!N27,0)</f>
        <v>592657</v>
      </c>
      <c r="R27" s="14">
        <f>N27-O27+P27+Q27</f>
        <v>592657</v>
      </c>
      <c r="S27" s="14">
        <f>'[1]Access-Jul'!O27</f>
        <v>590187.81000000006</v>
      </c>
      <c r="T27" s="13">
        <f>IF(R27&gt;0,S27/R27,0)</f>
        <v>0.99583369470030736</v>
      </c>
      <c r="U27" s="14">
        <f>'[1]Access-Jul'!P27</f>
        <v>590187.81000000006</v>
      </c>
      <c r="V27" s="13">
        <f>IF(R27&gt;0,U27/R27,0)</f>
        <v>0.99583369470030736</v>
      </c>
      <c r="W27" s="14">
        <f>'[1]Access-Jul'!Q27</f>
        <v>590187.81000000006</v>
      </c>
      <c r="X27" s="13">
        <f>IF(R27&gt;0,W27/R27,0)</f>
        <v>0.99583369470030736</v>
      </c>
    </row>
    <row r="28" spans="1:24" ht="28.5" customHeight="1">
      <c r="A28" s="18" t="str">
        <f>'[1]Access-Jul'!A28</f>
        <v>26280</v>
      </c>
      <c r="B28" s="17" t="str">
        <f>'[1]Access-Jul'!B28</f>
        <v>FUNDACAO UNIVERSIDADE FEDERAL DE SAO CARLOS</v>
      </c>
      <c r="C28" s="16" t="str">
        <f>CONCATENATE('[1]Access-Jul'!C28,".",'[1]Access-Jul'!D28)</f>
        <v>28.846</v>
      </c>
      <c r="D28" s="16" t="str">
        <f>CONCATENATE('[1]Access-Jul'!E28,".",'[1]Access-Jul'!G28)</f>
        <v>0901.0005</v>
      </c>
      <c r="E28" s="17" t="str">
        <f>'[1]Access-Jul'!F28</f>
        <v>OPERACOES ESPECIAIS: CUMPRIMENTO DE SENTENCAS JUDICIAIS</v>
      </c>
      <c r="F28" s="17" t="str">
        <f>'[1]Access-Jul'!H28</f>
        <v>SENTENCAS JUDICIAIS TRANSITADAS EM JULGADO (PRECATORIOS)</v>
      </c>
      <c r="G28" s="16" t="str">
        <f>'[1]Access-Jul'!I28</f>
        <v>1</v>
      </c>
      <c r="H28" s="16" t="str">
        <f>'[1]Access-Jul'!J28</f>
        <v>8100</v>
      </c>
      <c r="I28" s="17" t="str">
        <f>'[1]Access-Jul'!K28</f>
        <v>RECURSOS PRIMARIOS DE LIVRE APLICACAO</v>
      </c>
      <c r="J28" s="16" t="str">
        <f>'[1]Access-Jul'!L28</f>
        <v>1</v>
      </c>
      <c r="K28" s="15"/>
      <c r="L28" s="15"/>
      <c r="M28" s="15"/>
      <c r="N28" s="15">
        <f>K28+L28-M28</f>
        <v>0</v>
      </c>
      <c r="O28" s="15"/>
      <c r="P28" s="14">
        <f>IF('[1]Access-Jul'!N28=0,'[1]Access-Jul'!M28,0)</f>
        <v>0</v>
      </c>
      <c r="Q28" s="14">
        <f>IF('[1]Access-Jul'!N28&gt;0,'[1]Access-Jul'!N28,0)</f>
        <v>241703</v>
      </c>
      <c r="R28" s="14">
        <f>N28-O28+P28+Q28</f>
        <v>241703</v>
      </c>
      <c r="S28" s="14">
        <f>'[1]Access-Jul'!O28</f>
        <v>240694.78</v>
      </c>
      <c r="T28" s="13">
        <f>IF(R28&gt;0,S28/R28,0)</f>
        <v>0.99582868230845289</v>
      </c>
      <c r="U28" s="14">
        <f>'[1]Access-Jul'!P28</f>
        <v>240694.78</v>
      </c>
      <c r="V28" s="13">
        <f>IF(R28&gt;0,U28/R28,0)</f>
        <v>0.99582868230845289</v>
      </c>
      <c r="W28" s="14">
        <f>'[1]Access-Jul'!Q28</f>
        <v>240694.78</v>
      </c>
      <c r="X28" s="13">
        <f>IF(R28&gt;0,W28/R28,0)</f>
        <v>0.99582868230845289</v>
      </c>
    </row>
    <row r="29" spans="1:24" ht="28.5" customHeight="1">
      <c r="A29" s="18" t="str">
        <f>'[1]Access-Jul'!A29</f>
        <v>26283</v>
      </c>
      <c r="B29" s="17" t="str">
        <f>'[1]Access-Jul'!B29</f>
        <v>FUNDACAO UNIVERSIDADE FED.DE MATO GROS.DO SUL</v>
      </c>
      <c r="C29" s="16" t="str">
        <f>CONCATENATE('[1]Access-Jul'!C29,".",'[1]Access-Jul'!D29)</f>
        <v>28.846</v>
      </c>
      <c r="D29" s="16" t="str">
        <f>CONCATENATE('[1]Access-Jul'!E29,".",'[1]Access-Jul'!G29)</f>
        <v>0901.0005</v>
      </c>
      <c r="E29" s="17" t="str">
        <f>'[1]Access-Jul'!F29</f>
        <v>OPERACOES ESPECIAIS: CUMPRIMENTO DE SENTENCAS JUDICIAIS</v>
      </c>
      <c r="F29" s="17" t="str">
        <f>'[1]Access-Jul'!H29</f>
        <v>SENTENCAS JUDICIAIS TRANSITADAS EM JULGADO (PRECATORIOS)</v>
      </c>
      <c r="G29" s="16" t="str">
        <f>'[1]Access-Jul'!I29</f>
        <v>1</v>
      </c>
      <c r="H29" s="16" t="str">
        <f>'[1]Access-Jul'!J29</f>
        <v>8100</v>
      </c>
      <c r="I29" s="17" t="str">
        <f>'[1]Access-Jul'!K29</f>
        <v>RECURSOS PRIMARIOS DE LIVRE APLICACAO</v>
      </c>
      <c r="J29" s="16" t="str">
        <f>'[1]Access-Jul'!L29</f>
        <v>3</v>
      </c>
      <c r="K29" s="15"/>
      <c r="L29" s="15"/>
      <c r="M29" s="15"/>
      <c r="N29" s="15">
        <f>K29+L29-M29</f>
        <v>0</v>
      </c>
      <c r="O29" s="15"/>
      <c r="P29" s="14">
        <f>IF('[1]Access-Jul'!N29=0,'[1]Access-Jul'!M29,0)</f>
        <v>0</v>
      </c>
      <c r="Q29" s="14">
        <f>IF('[1]Access-Jul'!N29&gt;0,'[1]Access-Jul'!N29,0)</f>
        <v>38784</v>
      </c>
      <c r="R29" s="14">
        <f>N29-O29+P29+Q29</f>
        <v>38784</v>
      </c>
      <c r="S29" s="14">
        <f>'[1]Access-Jul'!O29</f>
        <v>38620.71</v>
      </c>
      <c r="T29" s="13">
        <f>IF(R29&gt;0,S29/R29,0)</f>
        <v>0.99578975866336628</v>
      </c>
      <c r="U29" s="14">
        <f>'[1]Access-Jul'!P29</f>
        <v>38620.71</v>
      </c>
      <c r="V29" s="13">
        <f>IF(R29&gt;0,U29/R29,0)</f>
        <v>0.99578975866336628</v>
      </c>
      <c r="W29" s="14">
        <f>'[1]Access-Jul'!Q29</f>
        <v>38620.71</v>
      </c>
      <c r="X29" s="13">
        <f>IF(R29&gt;0,W29/R29,0)</f>
        <v>0.99578975866336628</v>
      </c>
    </row>
    <row r="30" spans="1:24" ht="28.5" customHeight="1">
      <c r="A30" s="18" t="str">
        <f>'[1]Access-Jul'!A30</f>
        <v>26283</v>
      </c>
      <c r="B30" s="17" t="str">
        <f>'[1]Access-Jul'!B30</f>
        <v>FUNDACAO UNIVERSIDADE FED.DE MATO GROS.DO SUL</v>
      </c>
      <c r="C30" s="16" t="str">
        <f>CONCATENATE('[1]Access-Jul'!C30,".",'[1]Access-Jul'!D30)</f>
        <v>28.846</v>
      </c>
      <c r="D30" s="16" t="str">
        <f>CONCATENATE('[1]Access-Jul'!E30,".",'[1]Access-Jul'!G30)</f>
        <v>0901.0005</v>
      </c>
      <c r="E30" s="17" t="str">
        <f>'[1]Access-Jul'!F30</f>
        <v>OPERACOES ESPECIAIS: CUMPRIMENTO DE SENTENCAS JUDICIAIS</v>
      </c>
      <c r="F30" s="17" t="str">
        <f>'[1]Access-Jul'!H30</f>
        <v>SENTENCAS JUDICIAIS TRANSITADAS EM JULGADO (PRECATORIOS)</v>
      </c>
      <c r="G30" s="16" t="str">
        <f>'[1]Access-Jul'!I30</f>
        <v>1</v>
      </c>
      <c r="H30" s="16" t="str">
        <f>'[1]Access-Jul'!J30</f>
        <v>8100</v>
      </c>
      <c r="I30" s="17" t="str">
        <f>'[1]Access-Jul'!K30</f>
        <v>RECURSOS PRIMARIOS DE LIVRE APLICACAO</v>
      </c>
      <c r="J30" s="16" t="str">
        <f>'[1]Access-Jul'!L30</f>
        <v>1</v>
      </c>
      <c r="K30" s="15"/>
      <c r="L30" s="15"/>
      <c r="M30" s="15"/>
      <c r="N30" s="15">
        <f>K30+L30-M30</f>
        <v>0</v>
      </c>
      <c r="O30" s="15"/>
      <c r="P30" s="14">
        <f>IF('[1]Access-Jul'!N30=0,'[1]Access-Jul'!M30,0)</f>
        <v>0</v>
      </c>
      <c r="Q30" s="14">
        <f>IF('[1]Access-Jul'!N30&gt;0,'[1]Access-Jul'!N30,0)</f>
        <v>1443554</v>
      </c>
      <c r="R30" s="14">
        <f>N30-O30+P30+Q30</f>
        <v>1443554</v>
      </c>
      <c r="S30" s="14">
        <f>'[1]Access-Jul'!O30</f>
        <v>1437539.67</v>
      </c>
      <c r="T30" s="13">
        <f>IF(R30&gt;0,S30/R30,0)</f>
        <v>0.99583366469144896</v>
      </c>
      <c r="U30" s="14">
        <f>'[1]Access-Jul'!P30</f>
        <v>1437539.67</v>
      </c>
      <c r="V30" s="13">
        <f>IF(R30&gt;0,U30/R30,0)</f>
        <v>0.99583366469144896</v>
      </c>
      <c r="W30" s="14">
        <f>'[1]Access-Jul'!Q30</f>
        <v>1437539.67</v>
      </c>
      <c r="X30" s="13">
        <f>IF(R30&gt;0,W30/R30,0)</f>
        <v>0.99583366469144896</v>
      </c>
    </row>
    <row r="31" spans="1:24" ht="28.5" customHeight="1">
      <c r="A31" s="18" t="str">
        <f>'[1]Access-Jul'!A31</f>
        <v>26298</v>
      </c>
      <c r="B31" s="17" t="str">
        <f>'[1]Access-Jul'!B31</f>
        <v>FUNDO NACIONAL DE DESENVOLVIMENTO DA EDUCACAO</v>
      </c>
      <c r="C31" s="16" t="str">
        <f>CONCATENATE('[1]Access-Jul'!C31,".",'[1]Access-Jul'!D31)</f>
        <v>28.846</v>
      </c>
      <c r="D31" s="16" t="str">
        <f>CONCATENATE('[1]Access-Jul'!E31,".",'[1]Access-Jul'!G31)</f>
        <v>0901.0005</v>
      </c>
      <c r="E31" s="17" t="str">
        <f>'[1]Access-Jul'!F31</f>
        <v>OPERACOES ESPECIAIS: CUMPRIMENTO DE SENTENCAS JUDICIAIS</v>
      </c>
      <c r="F31" s="17" t="str">
        <f>'[1]Access-Jul'!H31</f>
        <v>SENTENCAS JUDICIAIS TRANSITADAS EM JULGADO (PRECATORIOS)</v>
      </c>
      <c r="G31" s="16" t="str">
        <f>'[1]Access-Jul'!I31</f>
        <v>1</v>
      </c>
      <c r="H31" s="16" t="str">
        <f>'[1]Access-Jul'!J31</f>
        <v>8100</v>
      </c>
      <c r="I31" s="17" t="str">
        <f>'[1]Access-Jul'!K31</f>
        <v>RECURSOS PRIMARIOS DE LIVRE APLICACAO</v>
      </c>
      <c r="J31" s="16" t="str">
        <f>'[1]Access-Jul'!L31</f>
        <v>3</v>
      </c>
      <c r="K31" s="15"/>
      <c r="L31" s="15"/>
      <c r="M31" s="15"/>
      <c r="N31" s="15">
        <f>K31+L31-M31</f>
        <v>0</v>
      </c>
      <c r="O31" s="15"/>
      <c r="P31" s="14">
        <f>IF('[1]Access-Jul'!N31=0,'[1]Access-Jul'!M31,0)</f>
        <v>0</v>
      </c>
      <c r="Q31" s="14">
        <f>IF('[1]Access-Jul'!N31&gt;0,'[1]Access-Jul'!N31,0)</f>
        <v>3892564</v>
      </c>
      <c r="R31" s="14">
        <f>N31-O31+P31+Q31</f>
        <v>3892564</v>
      </c>
      <c r="S31" s="14">
        <f>'[1]Access-Jul'!O31</f>
        <v>3823084</v>
      </c>
      <c r="T31" s="13">
        <f>IF(R31&gt;0,S31/R31,0)</f>
        <v>0.98215058249523968</v>
      </c>
      <c r="U31" s="14">
        <f>'[1]Access-Jul'!P31</f>
        <v>3823084</v>
      </c>
      <c r="V31" s="13">
        <f>IF(R31&gt;0,U31/R31,0)</f>
        <v>0.98215058249523968</v>
      </c>
      <c r="W31" s="14">
        <f>'[1]Access-Jul'!Q31</f>
        <v>3823084</v>
      </c>
      <c r="X31" s="13">
        <f>IF(R31&gt;0,W31/R31,0)</f>
        <v>0.98215058249523968</v>
      </c>
    </row>
    <row r="32" spans="1:24" ht="28.5" customHeight="1">
      <c r="A32" s="18" t="str">
        <f>'[1]Access-Jul'!A32</f>
        <v>26350</v>
      </c>
      <c r="B32" s="17" t="str">
        <f>'[1]Access-Jul'!B32</f>
        <v>FUNDACAO UNIVERSIDADE FED. DA GRANDE DOURADOS</v>
      </c>
      <c r="C32" s="16" t="str">
        <f>CONCATENATE('[1]Access-Jul'!C32,".",'[1]Access-Jul'!D32)</f>
        <v>28.846</v>
      </c>
      <c r="D32" s="16" t="str">
        <f>CONCATENATE('[1]Access-Jul'!E32,".",'[1]Access-Jul'!G32)</f>
        <v>0901.0005</v>
      </c>
      <c r="E32" s="17" t="str">
        <f>'[1]Access-Jul'!F32</f>
        <v>OPERACOES ESPECIAIS: CUMPRIMENTO DE SENTENCAS JUDICIAIS</v>
      </c>
      <c r="F32" s="17" t="str">
        <f>'[1]Access-Jul'!H32</f>
        <v>SENTENCAS JUDICIAIS TRANSITADAS EM JULGADO (PRECATORIOS)</v>
      </c>
      <c r="G32" s="16" t="str">
        <f>'[1]Access-Jul'!I32</f>
        <v>1</v>
      </c>
      <c r="H32" s="16" t="str">
        <f>'[1]Access-Jul'!J32</f>
        <v>8100</v>
      </c>
      <c r="I32" s="17" t="str">
        <f>'[1]Access-Jul'!K32</f>
        <v>RECURSOS PRIMARIOS DE LIVRE APLICACAO</v>
      </c>
      <c r="J32" s="16" t="str">
        <f>'[1]Access-Jul'!L32</f>
        <v>3</v>
      </c>
      <c r="K32" s="15"/>
      <c r="L32" s="15"/>
      <c r="M32" s="15"/>
      <c r="N32" s="15">
        <f>K32+L32-M32</f>
        <v>0</v>
      </c>
      <c r="O32" s="15"/>
      <c r="P32" s="14">
        <f>IF('[1]Access-Jul'!N32=0,'[1]Access-Jul'!M32,0)</f>
        <v>0</v>
      </c>
      <c r="Q32" s="14">
        <f>IF('[1]Access-Jul'!N32&gt;0,'[1]Access-Jul'!N32,0)</f>
        <v>178575</v>
      </c>
      <c r="R32" s="14">
        <f>N32-O32+P32+Q32</f>
        <v>178575</v>
      </c>
      <c r="S32" s="14">
        <f>'[1]Access-Jul'!O32</f>
        <v>177829.84</v>
      </c>
      <c r="T32" s="13">
        <f>IF(R32&gt;0,S32/R32,0)</f>
        <v>0.99582718745625087</v>
      </c>
      <c r="U32" s="14">
        <f>'[1]Access-Jul'!P32</f>
        <v>177829.84</v>
      </c>
      <c r="V32" s="13">
        <f>IF(R32&gt;0,U32/R32,0)</f>
        <v>0.99582718745625087</v>
      </c>
      <c r="W32" s="14">
        <f>'[1]Access-Jul'!Q32</f>
        <v>177829.84</v>
      </c>
      <c r="X32" s="13">
        <f>IF(R32&gt;0,W32/R32,0)</f>
        <v>0.99582718745625087</v>
      </c>
    </row>
    <row r="33" spans="1:24" ht="28.5" customHeight="1">
      <c r="A33" s="18" t="str">
        <f>'[1]Access-Jul'!A33</f>
        <v>26350</v>
      </c>
      <c r="B33" s="17" t="str">
        <f>'[1]Access-Jul'!B33</f>
        <v>FUNDACAO UNIVERSIDADE FED. DA GRANDE DOURADOS</v>
      </c>
      <c r="C33" s="16" t="str">
        <f>CONCATENATE('[1]Access-Jul'!C33,".",'[1]Access-Jul'!D33)</f>
        <v>28.846</v>
      </c>
      <c r="D33" s="16" t="str">
        <f>CONCATENATE('[1]Access-Jul'!E33,".",'[1]Access-Jul'!G33)</f>
        <v>0901.0005</v>
      </c>
      <c r="E33" s="17" t="str">
        <f>'[1]Access-Jul'!F33</f>
        <v>OPERACOES ESPECIAIS: CUMPRIMENTO DE SENTENCAS JUDICIAIS</v>
      </c>
      <c r="F33" s="17" t="str">
        <f>'[1]Access-Jul'!H33</f>
        <v>SENTENCAS JUDICIAIS TRANSITADAS EM JULGADO (PRECATORIOS)</v>
      </c>
      <c r="G33" s="16" t="str">
        <f>'[1]Access-Jul'!I33</f>
        <v>1</v>
      </c>
      <c r="H33" s="16" t="str">
        <f>'[1]Access-Jul'!J33</f>
        <v>8100</v>
      </c>
      <c r="I33" s="17" t="str">
        <f>'[1]Access-Jul'!K33</f>
        <v>RECURSOS PRIMARIOS DE LIVRE APLICACAO</v>
      </c>
      <c r="J33" s="16" t="str">
        <f>'[1]Access-Jul'!L33</f>
        <v>1</v>
      </c>
      <c r="K33" s="15"/>
      <c r="L33" s="15"/>
      <c r="M33" s="15"/>
      <c r="N33" s="15">
        <f>K33+L33-M33</f>
        <v>0</v>
      </c>
      <c r="O33" s="15"/>
      <c r="P33" s="14">
        <f>IF('[1]Access-Jul'!N33=0,'[1]Access-Jul'!M33,0)</f>
        <v>0</v>
      </c>
      <c r="Q33" s="14">
        <f>IF('[1]Access-Jul'!N33&gt;0,'[1]Access-Jul'!N33,0)</f>
        <v>136546</v>
      </c>
      <c r="R33" s="14">
        <f>N33-O33+P33+Q33</f>
        <v>136546</v>
      </c>
      <c r="S33" s="14">
        <f>'[1]Access-Jul'!O33</f>
        <v>135976.09</v>
      </c>
      <c r="T33" s="13">
        <f>IF(R33&gt;0,S33/R33,0)</f>
        <v>0.99582624170609169</v>
      </c>
      <c r="U33" s="14">
        <f>'[1]Access-Jul'!P33</f>
        <v>135976.09</v>
      </c>
      <c r="V33" s="13">
        <f>IF(R33&gt;0,U33/R33,0)</f>
        <v>0.99582624170609169</v>
      </c>
      <c r="W33" s="14">
        <f>'[1]Access-Jul'!Q33</f>
        <v>135976.09</v>
      </c>
      <c r="X33" s="13">
        <f>IF(R33&gt;0,W33/R33,0)</f>
        <v>0.99582624170609169</v>
      </c>
    </row>
    <row r="34" spans="1:24" ht="28.5" customHeight="1">
      <c r="A34" s="18" t="str">
        <f>'[1]Access-Jul'!A34</f>
        <v>26352</v>
      </c>
      <c r="B34" s="17" t="str">
        <f>'[1]Access-Jul'!B34</f>
        <v>FUNDACAO UNIVERSIDADE FEDERAL DO ABC</v>
      </c>
      <c r="C34" s="16" t="str">
        <f>CONCATENATE('[1]Access-Jul'!C34,".",'[1]Access-Jul'!D34)</f>
        <v>28.846</v>
      </c>
      <c r="D34" s="16" t="str">
        <f>CONCATENATE('[1]Access-Jul'!E34,".",'[1]Access-Jul'!G34)</f>
        <v>0901.0005</v>
      </c>
      <c r="E34" s="17" t="str">
        <f>'[1]Access-Jul'!F34</f>
        <v>OPERACOES ESPECIAIS: CUMPRIMENTO DE SENTENCAS JUDICIAIS</v>
      </c>
      <c r="F34" s="17" t="str">
        <f>'[1]Access-Jul'!H34</f>
        <v>SENTENCAS JUDICIAIS TRANSITADAS EM JULGADO (PRECATORIOS)</v>
      </c>
      <c r="G34" s="16" t="str">
        <f>'[1]Access-Jul'!I34</f>
        <v>1</v>
      </c>
      <c r="H34" s="16" t="str">
        <f>'[1]Access-Jul'!J34</f>
        <v>8100</v>
      </c>
      <c r="I34" s="17" t="str">
        <f>'[1]Access-Jul'!K34</f>
        <v>RECURSOS PRIMARIOS DE LIVRE APLICACAO</v>
      </c>
      <c r="J34" s="16" t="str">
        <f>'[1]Access-Jul'!L34</f>
        <v>1</v>
      </c>
      <c r="K34" s="15"/>
      <c r="L34" s="15"/>
      <c r="M34" s="15"/>
      <c r="N34" s="15">
        <f>K34+L34-M34</f>
        <v>0</v>
      </c>
      <c r="O34" s="15"/>
      <c r="P34" s="14">
        <f>IF('[1]Access-Jul'!N34=0,'[1]Access-Jul'!M34,0)</f>
        <v>0</v>
      </c>
      <c r="Q34" s="14">
        <f>IF('[1]Access-Jul'!N34&gt;0,'[1]Access-Jul'!N34,0)</f>
        <v>155231</v>
      </c>
      <c r="R34" s="14">
        <f>N34-O34+P34+Q34</f>
        <v>155231</v>
      </c>
      <c r="S34" s="14">
        <f>'[1]Access-Jul'!O34</f>
        <v>154583.4</v>
      </c>
      <c r="T34" s="13">
        <f>IF(R34&gt;0,S34/R34,0)</f>
        <v>0.99582815288183413</v>
      </c>
      <c r="U34" s="14">
        <f>'[1]Access-Jul'!P34</f>
        <v>154583.4</v>
      </c>
      <c r="V34" s="13">
        <f>IF(R34&gt;0,U34/R34,0)</f>
        <v>0.99582815288183413</v>
      </c>
      <c r="W34" s="14">
        <f>'[1]Access-Jul'!Q34</f>
        <v>154583.4</v>
      </c>
      <c r="X34" s="13">
        <f>IF(R34&gt;0,W34/R34,0)</f>
        <v>0.99582815288183413</v>
      </c>
    </row>
    <row r="35" spans="1:24" ht="28.5" customHeight="1">
      <c r="A35" s="18" t="str">
        <f>'[1]Access-Jul'!A35</f>
        <v>26439</v>
      </c>
      <c r="B35" s="17" t="str">
        <f>'[1]Access-Jul'!B35</f>
        <v>INST.FED.DE EDUC.,CIENC.E TEC.DE SAO PAULO</v>
      </c>
      <c r="C35" s="16" t="str">
        <f>CONCATENATE('[1]Access-Jul'!C35,".",'[1]Access-Jul'!D35)</f>
        <v>28.846</v>
      </c>
      <c r="D35" s="16" t="str">
        <f>CONCATENATE('[1]Access-Jul'!E35,".",'[1]Access-Jul'!G35)</f>
        <v>0901.0005</v>
      </c>
      <c r="E35" s="17" t="str">
        <f>'[1]Access-Jul'!F35</f>
        <v>OPERACOES ESPECIAIS: CUMPRIMENTO DE SENTENCAS JUDICIAIS</v>
      </c>
      <c r="F35" s="17" t="str">
        <f>'[1]Access-Jul'!H35</f>
        <v>SENTENCAS JUDICIAIS TRANSITADAS EM JULGADO (PRECATORIOS)</v>
      </c>
      <c r="G35" s="16" t="str">
        <f>'[1]Access-Jul'!I35</f>
        <v>1</v>
      </c>
      <c r="H35" s="16" t="str">
        <f>'[1]Access-Jul'!J35</f>
        <v>8100</v>
      </c>
      <c r="I35" s="17" t="str">
        <f>'[1]Access-Jul'!K35</f>
        <v>RECURSOS PRIMARIOS DE LIVRE APLICACAO</v>
      </c>
      <c r="J35" s="16" t="str">
        <f>'[1]Access-Jul'!L35</f>
        <v>1</v>
      </c>
      <c r="K35" s="15"/>
      <c r="L35" s="15"/>
      <c r="M35" s="15"/>
      <c r="N35" s="15">
        <f>K35+L35-M35</f>
        <v>0</v>
      </c>
      <c r="O35" s="15"/>
      <c r="P35" s="14">
        <f>IF('[1]Access-Jul'!N35=0,'[1]Access-Jul'!M35,0)</f>
        <v>0</v>
      </c>
      <c r="Q35" s="14">
        <f>IF('[1]Access-Jul'!N35&gt;0,'[1]Access-Jul'!N35,0)</f>
        <v>3553</v>
      </c>
      <c r="R35" s="14">
        <f>N35-O35+P35+Q35</f>
        <v>3553</v>
      </c>
      <c r="S35" s="14">
        <f>'[1]Access-Jul'!O35</f>
        <v>3537.72</v>
      </c>
      <c r="T35" s="13">
        <f>IF(R35&gt;0,S35/R35,0)</f>
        <v>0.99569940895018294</v>
      </c>
      <c r="U35" s="14">
        <f>'[1]Access-Jul'!P35</f>
        <v>3537.72</v>
      </c>
      <c r="V35" s="13">
        <f>IF(R35&gt;0,U35/R35,0)</f>
        <v>0.99569940895018294</v>
      </c>
      <c r="W35" s="14">
        <f>'[1]Access-Jul'!Q35</f>
        <v>3537.72</v>
      </c>
      <c r="X35" s="13">
        <f>IF(R35&gt;0,W35/R35,0)</f>
        <v>0.99569940895018294</v>
      </c>
    </row>
    <row r="36" spans="1:24" ht="28.5" customHeight="1">
      <c r="A36" s="18" t="str">
        <f>'[1]Access-Jul'!A36</f>
        <v>30202</v>
      </c>
      <c r="B36" s="17" t="str">
        <f>'[1]Access-Jul'!B36</f>
        <v>FUNDACAO NACIONAL DO INDIO</v>
      </c>
      <c r="C36" s="16" t="str">
        <f>CONCATENATE('[1]Access-Jul'!C36,".",'[1]Access-Jul'!D36)</f>
        <v>28.846</v>
      </c>
      <c r="D36" s="16" t="str">
        <f>CONCATENATE('[1]Access-Jul'!E36,".",'[1]Access-Jul'!G36)</f>
        <v>0901.0005</v>
      </c>
      <c r="E36" s="17" t="str">
        <f>'[1]Access-Jul'!F36</f>
        <v>OPERACOES ESPECIAIS: CUMPRIMENTO DE SENTENCAS JUDICIAIS</v>
      </c>
      <c r="F36" s="17" t="str">
        <f>'[1]Access-Jul'!H36</f>
        <v>SENTENCAS JUDICIAIS TRANSITADAS EM JULGADO (PRECATORIOS)</v>
      </c>
      <c r="G36" s="16" t="str">
        <f>'[1]Access-Jul'!I36</f>
        <v>1</v>
      </c>
      <c r="H36" s="16" t="str">
        <f>'[1]Access-Jul'!J36</f>
        <v>0100</v>
      </c>
      <c r="I36" s="17" t="str">
        <f>'[1]Access-Jul'!K36</f>
        <v>RECURSOS PRIMARIOS DE LIVRE APLICACAO</v>
      </c>
      <c r="J36" s="16" t="str">
        <f>'[1]Access-Jul'!L36</f>
        <v>3</v>
      </c>
      <c r="K36" s="15"/>
      <c r="L36" s="15"/>
      <c r="M36" s="15"/>
      <c r="N36" s="15">
        <f>K36+L36-M36</f>
        <v>0</v>
      </c>
      <c r="O36" s="15"/>
      <c r="P36" s="14">
        <f>IF('[1]Access-Jul'!N36=0,'[1]Access-Jul'!M36,0)</f>
        <v>0</v>
      </c>
      <c r="Q36" s="14">
        <f>IF('[1]Access-Jul'!N36&gt;0,'[1]Access-Jul'!N36,0)</f>
        <v>184361</v>
      </c>
      <c r="R36" s="14">
        <f>N36-O36+P36+Q36</f>
        <v>184361</v>
      </c>
      <c r="S36" s="14">
        <f>'[1]Access-Jul'!O36</f>
        <v>183591.18</v>
      </c>
      <c r="T36" s="13">
        <f>IF(R36&gt;0,S36/R36,0)</f>
        <v>0.99582438802132767</v>
      </c>
      <c r="U36" s="14">
        <f>'[1]Access-Jul'!P36</f>
        <v>183591.18</v>
      </c>
      <c r="V36" s="13">
        <f>IF(R36&gt;0,U36/R36,0)</f>
        <v>0.99582438802132767</v>
      </c>
      <c r="W36" s="14">
        <f>'[1]Access-Jul'!Q36</f>
        <v>183591.18</v>
      </c>
      <c r="X36" s="13">
        <f>IF(R36&gt;0,W36/R36,0)</f>
        <v>0.99582438802132767</v>
      </c>
    </row>
    <row r="37" spans="1:24" ht="28.5" customHeight="1">
      <c r="A37" s="18" t="str">
        <f>'[1]Access-Jul'!A37</f>
        <v>30202</v>
      </c>
      <c r="B37" s="17" t="str">
        <f>'[1]Access-Jul'!B37</f>
        <v>FUNDACAO NACIONAL DO INDIO</v>
      </c>
      <c r="C37" s="16" t="str">
        <f>CONCATENATE('[1]Access-Jul'!C37,".",'[1]Access-Jul'!D37)</f>
        <v>28.846</v>
      </c>
      <c r="D37" s="16" t="str">
        <f>CONCATENATE('[1]Access-Jul'!E37,".",'[1]Access-Jul'!G37)</f>
        <v>0901.0005</v>
      </c>
      <c r="E37" s="17" t="str">
        <f>'[1]Access-Jul'!F37</f>
        <v>OPERACOES ESPECIAIS: CUMPRIMENTO DE SENTENCAS JUDICIAIS</v>
      </c>
      <c r="F37" s="17" t="str">
        <f>'[1]Access-Jul'!H37</f>
        <v>SENTENCAS JUDICIAIS TRANSITADAS EM JULGADO (PRECATORIOS)</v>
      </c>
      <c r="G37" s="16" t="str">
        <f>'[1]Access-Jul'!I37</f>
        <v>1</v>
      </c>
      <c r="H37" s="16" t="str">
        <f>'[1]Access-Jul'!J37</f>
        <v>0100</v>
      </c>
      <c r="I37" s="17" t="str">
        <f>'[1]Access-Jul'!K37</f>
        <v>RECURSOS PRIMARIOS DE LIVRE APLICACAO</v>
      </c>
      <c r="J37" s="16" t="str">
        <f>'[1]Access-Jul'!L37</f>
        <v>1</v>
      </c>
      <c r="K37" s="15"/>
      <c r="L37" s="15"/>
      <c r="M37" s="15"/>
      <c r="N37" s="15">
        <f>K37+L37-M37</f>
        <v>0</v>
      </c>
      <c r="O37" s="15"/>
      <c r="P37" s="14">
        <f>IF('[1]Access-Jul'!N37=0,'[1]Access-Jul'!M37,0)</f>
        <v>0</v>
      </c>
      <c r="Q37" s="14">
        <f>IF('[1]Access-Jul'!N37&gt;0,'[1]Access-Jul'!N37,0)</f>
        <v>192321</v>
      </c>
      <c r="R37" s="14">
        <f>N37-O37+P37+Q37</f>
        <v>192321</v>
      </c>
      <c r="S37" s="14">
        <f>'[1]Access-Jul'!O37</f>
        <v>191518.79</v>
      </c>
      <c r="T37" s="13">
        <f>IF(R37&gt;0,S37/R37,0)</f>
        <v>0.99582879664727209</v>
      </c>
      <c r="U37" s="14">
        <f>'[1]Access-Jul'!P37</f>
        <v>191518.79</v>
      </c>
      <c r="V37" s="13">
        <f>IF(R37&gt;0,U37/R37,0)</f>
        <v>0.99582879664727209</v>
      </c>
      <c r="W37" s="14">
        <f>'[1]Access-Jul'!Q37</f>
        <v>191518.79</v>
      </c>
      <c r="X37" s="13">
        <f>IF(R37&gt;0,W37/R37,0)</f>
        <v>0.99582879664727209</v>
      </c>
    </row>
    <row r="38" spans="1:24" ht="28.5" customHeight="1">
      <c r="A38" s="18" t="str">
        <f>'[1]Access-Jul'!A38</f>
        <v>36211</v>
      </c>
      <c r="B38" s="17" t="str">
        <f>'[1]Access-Jul'!B38</f>
        <v>FUNDACAO NACIONAL DE SAUDE</v>
      </c>
      <c r="C38" s="16" t="str">
        <f>CONCATENATE('[1]Access-Jul'!C38,".",'[1]Access-Jul'!D38)</f>
        <v>28.846</v>
      </c>
      <c r="D38" s="16" t="str">
        <f>CONCATENATE('[1]Access-Jul'!E38,".",'[1]Access-Jul'!G38)</f>
        <v>0901.0005</v>
      </c>
      <c r="E38" s="17" t="str">
        <f>'[1]Access-Jul'!F38</f>
        <v>OPERACOES ESPECIAIS: CUMPRIMENTO DE SENTENCAS JUDICIAIS</v>
      </c>
      <c r="F38" s="17" t="str">
        <f>'[1]Access-Jul'!H38</f>
        <v>SENTENCAS JUDICIAIS TRANSITADAS EM JULGADO (PRECATORIOS)</v>
      </c>
      <c r="G38" s="16" t="str">
        <f>'[1]Access-Jul'!I38</f>
        <v>2</v>
      </c>
      <c r="H38" s="16" t="str">
        <f>'[1]Access-Jul'!J38</f>
        <v>6100</v>
      </c>
      <c r="I38" s="17" t="str">
        <f>'[1]Access-Jul'!K38</f>
        <v>RECURSOS PRIMARIOS DE LIVRE APLICACAO</v>
      </c>
      <c r="J38" s="16" t="str">
        <f>'[1]Access-Jul'!L38</f>
        <v>1</v>
      </c>
      <c r="K38" s="15"/>
      <c r="L38" s="15"/>
      <c r="M38" s="15"/>
      <c r="N38" s="15">
        <f>K38+L38-M38</f>
        <v>0</v>
      </c>
      <c r="O38" s="15"/>
      <c r="P38" s="14">
        <f>IF('[1]Access-Jul'!N38=0,'[1]Access-Jul'!M38,0)</f>
        <v>0</v>
      </c>
      <c r="Q38" s="14">
        <f>IF('[1]Access-Jul'!N38&gt;0,'[1]Access-Jul'!N38,0)</f>
        <v>36205</v>
      </c>
      <c r="R38" s="14">
        <f>N38-O38+P38+Q38</f>
        <v>36205</v>
      </c>
      <c r="S38" s="14">
        <f>'[1]Access-Jul'!O38</f>
        <v>36205</v>
      </c>
      <c r="T38" s="13">
        <f>IF(R38&gt;0,S38/R38,0)</f>
        <v>1</v>
      </c>
      <c r="U38" s="14">
        <f>'[1]Access-Jul'!P38</f>
        <v>36205</v>
      </c>
      <c r="V38" s="13">
        <f>IF(R38&gt;0,U38/R38,0)</f>
        <v>1</v>
      </c>
      <c r="W38" s="14">
        <f>'[1]Access-Jul'!Q38</f>
        <v>36205</v>
      </c>
      <c r="X38" s="13">
        <f>IF(R38&gt;0,W38/R38,0)</f>
        <v>1</v>
      </c>
    </row>
    <row r="39" spans="1:24" ht="28.5" customHeight="1">
      <c r="A39" s="18" t="str">
        <f>'[1]Access-Jul'!A39</f>
        <v>36211</v>
      </c>
      <c r="B39" s="17" t="str">
        <f>'[1]Access-Jul'!B39</f>
        <v>FUNDACAO NACIONAL DE SAUDE</v>
      </c>
      <c r="C39" s="16" t="str">
        <f>CONCATENATE('[1]Access-Jul'!C39,".",'[1]Access-Jul'!D39)</f>
        <v>28.846</v>
      </c>
      <c r="D39" s="16" t="str">
        <f>CONCATENATE('[1]Access-Jul'!E39,".",'[1]Access-Jul'!G39)</f>
        <v>0901.0005</v>
      </c>
      <c r="E39" s="17" t="str">
        <f>'[1]Access-Jul'!F39</f>
        <v>OPERACOES ESPECIAIS: CUMPRIMENTO DE SENTENCAS JUDICIAIS</v>
      </c>
      <c r="F39" s="17" t="str">
        <f>'[1]Access-Jul'!H39</f>
        <v>SENTENCAS JUDICIAIS TRANSITADAS EM JULGADO (PRECATORIOS)</v>
      </c>
      <c r="G39" s="16" t="str">
        <f>'[1]Access-Jul'!I39</f>
        <v>2</v>
      </c>
      <c r="H39" s="16" t="str">
        <f>'[1]Access-Jul'!J39</f>
        <v>6151</v>
      </c>
      <c r="I39" s="17" t="str">
        <f>'[1]Access-Jul'!K39</f>
        <v>RECURSOS LIVRES DA SEGURIDADE SOCIAL</v>
      </c>
      <c r="J39" s="16" t="str">
        <f>'[1]Access-Jul'!L39</f>
        <v>1</v>
      </c>
      <c r="K39" s="15"/>
      <c r="L39" s="15"/>
      <c r="M39" s="15"/>
      <c r="N39" s="15">
        <f>K39+L39-M39</f>
        <v>0</v>
      </c>
      <c r="O39" s="15"/>
      <c r="P39" s="14">
        <f>IF('[1]Access-Jul'!N39=0,'[1]Access-Jul'!M39,0)</f>
        <v>0</v>
      </c>
      <c r="Q39" s="14">
        <f>IF('[1]Access-Jul'!N39&gt;0,'[1]Access-Jul'!N39,0)</f>
        <v>841359</v>
      </c>
      <c r="R39" s="14">
        <f>N39-O39+P39+Q39</f>
        <v>841359</v>
      </c>
      <c r="S39" s="14">
        <f>'[1]Access-Jul'!O39</f>
        <v>837702.28</v>
      </c>
      <c r="T39" s="13">
        <f>IF(R39&gt;0,S39/R39,0)</f>
        <v>0.99565379344607952</v>
      </c>
      <c r="U39" s="14">
        <f>'[1]Access-Jul'!P39</f>
        <v>837702.28</v>
      </c>
      <c r="V39" s="13">
        <f>IF(R39&gt;0,U39/R39,0)</f>
        <v>0.99565379344607952</v>
      </c>
      <c r="W39" s="14">
        <f>'[1]Access-Jul'!Q39</f>
        <v>837702.28</v>
      </c>
      <c r="X39" s="13">
        <f>IF(R39&gt;0,W39/R39,0)</f>
        <v>0.99565379344607952</v>
      </c>
    </row>
    <row r="40" spans="1:24" ht="28.5" customHeight="1">
      <c r="A40" s="18" t="str">
        <f>'[1]Access-Jul'!A40</f>
        <v>36211</v>
      </c>
      <c r="B40" s="17" t="str">
        <f>'[1]Access-Jul'!B40</f>
        <v>FUNDACAO NACIONAL DE SAUDE</v>
      </c>
      <c r="C40" s="16" t="str">
        <f>CONCATENATE('[1]Access-Jul'!C40,".",'[1]Access-Jul'!D40)</f>
        <v>28.846</v>
      </c>
      <c r="D40" s="16" t="str">
        <f>CONCATENATE('[1]Access-Jul'!E40,".",'[1]Access-Jul'!G40)</f>
        <v>0901.0005</v>
      </c>
      <c r="E40" s="17" t="str">
        <f>'[1]Access-Jul'!F40</f>
        <v>OPERACOES ESPECIAIS: CUMPRIMENTO DE SENTENCAS JUDICIAIS</v>
      </c>
      <c r="F40" s="17" t="str">
        <f>'[1]Access-Jul'!H40</f>
        <v>SENTENCAS JUDICIAIS TRANSITADAS EM JULGADO (PRECATORIOS)</v>
      </c>
      <c r="G40" s="16" t="str">
        <f>'[1]Access-Jul'!I40</f>
        <v>2</v>
      </c>
      <c r="H40" s="16" t="str">
        <f>'[1]Access-Jul'!J40</f>
        <v>6153</v>
      </c>
      <c r="I40" s="17" t="str">
        <f>'[1]Access-Jul'!K40</f>
        <v>REC.DEST.ATIVIDADES-FINS DA SEGURIDADE SOCIAL</v>
      </c>
      <c r="J40" s="16" t="str">
        <f>'[1]Access-Jul'!L40</f>
        <v>3</v>
      </c>
      <c r="K40" s="15"/>
      <c r="L40" s="15"/>
      <c r="M40" s="15"/>
      <c r="N40" s="15">
        <f>K40+L40-M40</f>
        <v>0</v>
      </c>
      <c r="O40" s="15"/>
      <c r="P40" s="14">
        <f>IF('[1]Access-Jul'!N40=0,'[1]Access-Jul'!M40,0)</f>
        <v>0</v>
      </c>
      <c r="Q40" s="14">
        <f>IF('[1]Access-Jul'!N40&gt;0,'[1]Access-Jul'!N40,0)</f>
        <v>4096551</v>
      </c>
      <c r="R40" s="14">
        <f>N40-O40+P40+Q40</f>
        <v>4096551</v>
      </c>
      <c r="S40" s="14">
        <f>'[1]Access-Jul'!O40</f>
        <v>4049210.43</v>
      </c>
      <c r="T40" s="13">
        <f>IF(R40&gt;0,S40/R40,0)</f>
        <v>0.98844379820976236</v>
      </c>
      <c r="U40" s="14">
        <f>'[1]Access-Jul'!P40</f>
        <v>4049210.43</v>
      </c>
      <c r="V40" s="13">
        <f>IF(R40&gt;0,U40/R40,0)</f>
        <v>0.98844379820976236</v>
      </c>
      <c r="W40" s="14">
        <f>'[1]Access-Jul'!Q40</f>
        <v>4049210.43</v>
      </c>
      <c r="X40" s="13">
        <f>IF(R40&gt;0,W40/R40,0)</f>
        <v>0.98844379820976236</v>
      </c>
    </row>
    <row r="41" spans="1:24" ht="28.5" customHeight="1">
      <c r="A41" s="18" t="str">
        <f>'[1]Access-Jul'!A41</f>
        <v>36212</v>
      </c>
      <c r="B41" s="17" t="str">
        <f>'[1]Access-Jul'!B41</f>
        <v>AGENCIA NACIONAL DE VIGILANCIA SANITARIA</v>
      </c>
      <c r="C41" s="16" t="str">
        <f>CONCATENATE('[1]Access-Jul'!C41,".",'[1]Access-Jul'!D41)</f>
        <v>28.846</v>
      </c>
      <c r="D41" s="16" t="str">
        <f>CONCATENATE('[1]Access-Jul'!E41,".",'[1]Access-Jul'!G41)</f>
        <v>0901.0005</v>
      </c>
      <c r="E41" s="17" t="str">
        <f>'[1]Access-Jul'!F41</f>
        <v>OPERACOES ESPECIAIS: CUMPRIMENTO DE SENTENCAS JUDICIAIS</v>
      </c>
      <c r="F41" s="17" t="str">
        <f>'[1]Access-Jul'!H41</f>
        <v>SENTENCAS JUDICIAIS TRANSITADAS EM JULGADO (PRECATORIOS)</v>
      </c>
      <c r="G41" s="16" t="str">
        <f>'[1]Access-Jul'!I41</f>
        <v>2</v>
      </c>
      <c r="H41" s="16" t="str">
        <f>'[1]Access-Jul'!J41</f>
        <v>0151</v>
      </c>
      <c r="I41" s="17" t="str">
        <f>'[1]Access-Jul'!K41</f>
        <v>RECURSOS LIVRES DA SEGURIDADE SOCIAL</v>
      </c>
      <c r="J41" s="16" t="str">
        <f>'[1]Access-Jul'!L41</f>
        <v>1</v>
      </c>
      <c r="K41" s="15"/>
      <c r="L41" s="15"/>
      <c r="M41" s="15"/>
      <c r="N41" s="15">
        <f>K41+L41-M41</f>
        <v>0</v>
      </c>
      <c r="O41" s="15"/>
      <c r="P41" s="14">
        <f>IF('[1]Access-Jul'!N41=0,'[1]Access-Jul'!M41,0)</f>
        <v>0</v>
      </c>
      <c r="Q41" s="14">
        <f>IF('[1]Access-Jul'!N41&gt;0,'[1]Access-Jul'!N41,0)</f>
        <v>213693</v>
      </c>
      <c r="R41" s="14">
        <f>N41-O41+P41+Q41</f>
        <v>213693</v>
      </c>
      <c r="S41" s="14">
        <f>'[1]Access-Jul'!O41</f>
        <v>212763.41</v>
      </c>
      <c r="T41" s="13">
        <f>IF(R41&gt;0,S41/R41,0)</f>
        <v>0.9956498809039136</v>
      </c>
      <c r="U41" s="14">
        <f>'[1]Access-Jul'!P41</f>
        <v>212763.41</v>
      </c>
      <c r="V41" s="13">
        <f>IF(R41&gt;0,U41/R41,0)</f>
        <v>0.9956498809039136</v>
      </c>
      <c r="W41" s="14">
        <f>'[1]Access-Jul'!Q41</f>
        <v>212763.41</v>
      </c>
      <c r="X41" s="13">
        <f>IF(R41&gt;0,W41/R41,0)</f>
        <v>0.9956498809039136</v>
      </c>
    </row>
    <row r="42" spans="1:24" ht="28.5" customHeight="1">
      <c r="A42" s="18" t="str">
        <f>'[1]Access-Jul'!A42</f>
        <v>36212</v>
      </c>
      <c r="B42" s="17" t="str">
        <f>'[1]Access-Jul'!B42</f>
        <v>AGENCIA NACIONAL DE VIGILANCIA SANITARIA</v>
      </c>
      <c r="C42" s="16" t="str">
        <f>CONCATENATE('[1]Access-Jul'!C42,".",'[1]Access-Jul'!D42)</f>
        <v>28.846</v>
      </c>
      <c r="D42" s="16" t="str">
        <f>CONCATENATE('[1]Access-Jul'!E42,".",'[1]Access-Jul'!G42)</f>
        <v>0901.0005</v>
      </c>
      <c r="E42" s="17" t="str">
        <f>'[1]Access-Jul'!F42</f>
        <v>OPERACOES ESPECIAIS: CUMPRIMENTO DE SENTENCAS JUDICIAIS</v>
      </c>
      <c r="F42" s="17" t="str">
        <f>'[1]Access-Jul'!H42</f>
        <v>SENTENCAS JUDICIAIS TRANSITADAS EM JULGADO (PRECATORIOS)</v>
      </c>
      <c r="G42" s="16" t="str">
        <f>'[1]Access-Jul'!I42</f>
        <v>2</v>
      </c>
      <c r="H42" s="16" t="str">
        <f>'[1]Access-Jul'!J42</f>
        <v>6100</v>
      </c>
      <c r="I42" s="17" t="str">
        <f>'[1]Access-Jul'!K42</f>
        <v>RECURSOS PRIMARIOS DE LIVRE APLICACAO</v>
      </c>
      <c r="J42" s="16" t="str">
        <f>'[1]Access-Jul'!L42</f>
        <v>1</v>
      </c>
      <c r="K42" s="15"/>
      <c r="L42" s="15"/>
      <c r="M42" s="15"/>
      <c r="N42" s="15">
        <f>K42+L42-M42</f>
        <v>0</v>
      </c>
      <c r="O42" s="15"/>
      <c r="P42" s="14">
        <f>IF('[1]Access-Jul'!N42=0,'[1]Access-Jul'!M42,0)</f>
        <v>0</v>
      </c>
      <c r="Q42" s="14">
        <f>IF('[1]Access-Jul'!N42&gt;0,'[1]Access-Jul'!N42,0)</f>
        <v>9197</v>
      </c>
      <c r="R42" s="14">
        <f>N42-O42+P42+Q42</f>
        <v>9197</v>
      </c>
      <c r="S42" s="14">
        <f>'[1]Access-Jul'!O42</f>
        <v>9197</v>
      </c>
      <c r="T42" s="13">
        <f>IF(R42&gt;0,S42/R42,0)</f>
        <v>1</v>
      </c>
      <c r="U42" s="14">
        <f>'[1]Access-Jul'!P42</f>
        <v>9197</v>
      </c>
      <c r="V42" s="13">
        <f>IF(R42&gt;0,U42/R42,0)</f>
        <v>1</v>
      </c>
      <c r="W42" s="14">
        <f>'[1]Access-Jul'!Q42</f>
        <v>9197</v>
      </c>
      <c r="X42" s="13">
        <f>IF(R42&gt;0,W42/R42,0)</f>
        <v>1</v>
      </c>
    </row>
    <row r="43" spans="1:24" ht="28.5" customHeight="1">
      <c r="A43" s="18" t="str">
        <f>'[1]Access-Jul'!A43</f>
        <v>36213</v>
      </c>
      <c r="B43" s="17" t="str">
        <f>'[1]Access-Jul'!B43</f>
        <v>AGENCIA NACIONAL DE SAUDE SUPLEMENTAR</v>
      </c>
      <c r="C43" s="16" t="str">
        <f>CONCATENATE('[1]Access-Jul'!C43,".",'[1]Access-Jul'!D43)</f>
        <v>28.846</v>
      </c>
      <c r="D43" s="16" t="str">
        <f>CONCATENATE('[1]Access-Jul'!E43,".",'[1]Access-Jul'!G43)</f>
        <v>0901.0005</v>
      </c>
      <c r="E43" s="17" t="str">
        <f>'[1]Access-Jul'!F43</f>
        <v>OPERACOES ESPECIAIS: CUMPRIMENTO DE SENTENCAS JUDICIAIS</v>
      </c>
      <c r="F43" s="17" t="str">
        <f>'[1]Access-Jul'!H43</f>
        <v>SENTENCAS JUDICIAIS TRANSITADAS EM JULGADO (PRECATORIOS)</v>
      </c>
      <c r="G43" s="16" t="str">
        <f>'[1]Access-Jul'!I43</f>
        <v>2</v>
      </c>
      <c r="H43" s="16" t="str">
        <f>'[1]Access-Jul'!J43</f>
        <v>0118</v>
      </c>
      <c r="I43" s="17" t="str">
        <f>'[1]Access-Jul'!K43</f>
        <v>RECEITAS DE CONCURSOS DE PROGNOSTICOS</v>
      </c>
      <c r="J43" s="16" t="str">
        <f>'[1]Access-Jul'!L43</f>
        <v>3</v>
      </c>
      <c r="K43" s="15"/>
      <c r="L43" s="15"/>
      <c r="M43" s="15"/>
      <c r="N43" s="15">
        <f>K43+L43-M43</f>
        <v>0</v>
      </c>
      <c r="O43" s="15"/>
      <c r="P43" s="14">
        <f>IF('[1]Access-Jul'!N43=0,'[1]Access-Jul'!M43,0)</f>
        <v>0</v>
      </c>
      <c r="Q43" s="14">
        <f>IF('[1]Access-Jul'!N43&gt;0,'[1]Access-Jul'!N43,0)</f>
        <v>721842</v>
      </c>
      <c r="R43" s="14">
        <f>N43-O43+P43+Q43</f>
        <v>721842</v>
      </c>
      <c r="S43" s="14">
        <f>'[1]Access-Jul'!O43</f>
        <v>709100.04</v>
      </c>
      <c r="T43" s="13">
        <f>IF(R43&gt;0,S43/R43,0)</f>
        <v>0.98234799305111098</v>
      </c>
      <c r="U43" s="14">
        <f>'[1]Access-Jul'!P43</f>
        <v>709100.04</v>
      </c>
      <c r="V43" s="13">
        <f>IF(R43&gt;0,U43/R43,0)</f>
        <v>0.98234799305111098</v>
      </c>
      <c r="W43" s="14">
        <f>'[1]Access-Jul'!Q43</f>
        <v>709100.04</v>
      </c>
      <c r="X43" s="13">
        <f>IF(R43&gt;0,W43/R43,0)</f>
        <v>0.98234799305111098</v>
      </c>
    </row>
    <row r="44" spans="1:24" ht="28.5" customHeight="1">
      <c r="A44" s="18" t="str">
        <f>'[1]Access-Jul'!A44</f>
        <v>39252</v>
      </c>
      <c r="B44" s="17" t="str">
        <f>'[1]Access-Jul'!B44</f>
        <v>DEPTO.NAC.DE INFRA±ESTRUT.DE TRANSPORTES-DNIT</v>
      </c>
      <c r="C44" s="16" t="str">
        <f>CONCATENATE('[1]Access-Jul'!C44,".",'[1]Access-Jul'!D44)</f>
        <v>28.846</v>
      </c>
      <c r="D44" s="16" t="str">
        <f>CONCATENATE('[1]Access-Jul'!E44,".",'[1]Access-Jul'!G44)</f>
        <v>0901.0005</v>
      </c>
      <c r="E44" s="17" t="str">
        <f>'[1]Access-Jul'!F44</f>
        <v>OPERACOES ESPECIAIS: CUMPRIMENTO DE SENTENCAS JUDICIAIS</v>
      </c>
      <c r="F44" s="17" t="str">
        <f>'[1]Access-Jul'!H44</f>
        <v>SENTENCAS JUDICIAIS TRANSITADAS EM JULGADO (PRECATORIOS)</v>
      </c>
      <c r="G44" s="16" t="str">
        <f>'[1]Access-Jul'!I44</f>
        <v>1</v>
      </c>
      <c r="H44" s="16" t="str">
        <f>'[1]Access-Jul'!J44</f>
        <v>0100</v>
      </c>
      <c r="I44" s="17" t="str">
        <f>'[1]Access-Jul'!K44</f>
        <v>RECURSOS PRIMARIOS DE LIVRE APLICACAO</v>
      </c>
      <c r="J44" s="16" t="str">
        <f>'[1]Access-Jul'!L44</f>
        <v>5</v>
      </c>
      <c r="K44" s="15"/>
      <c r="L44" s="15"/>
      <c r="M44" s="15"/>
      <c r="N44" s="15">
        <f>K44+L44-M44</f>
        <v>0</v>
      </c>
      <c r="O44" s="15"/>
      <c r="P44" s="14">
        <f>IF('[1]Access-Jul'!N44=0,'[1]Access-Jul'!M44,0)</f>
        <v>0</v>
      </c>
      <c r="Q44" s="14">
        <f>IF('[1]Access-Jul'!N44&gt;0,'[1]Access-Jul'!N44,0)</f>
        <v>201186</v>
      </c>
      <c r="R44" s="14">
        <f>N44-O44+P44+Q44</f>
        <v>201186</v>
      </c>
      <c r="S44" s="14">
        <f>'[1]Access-Jul'!O44</f>
        <v>200346.56</v>
      </c>
      <c r="T44" s="13">
        <f>IF(R44&gt;0,S44/R44,0)</f>
        <v>0.99582754267195528</v>
      </c>
      <c r="U44" s="14">
        <f>'[1]Access-Jul'!P44</f>
        <v>200346.56</v>
      </c>
      <c r="V44" s="13">
        <f>IF(R44&gt;0,U44/R44,0)</f>
        <v>0.99582754267195528</v>
      </c>
      <c r="W44" s="14">
        <f>'[1]Access-Jul'!Q44</f>
        <v>200346.56</v>
      </c>
      <c r="X44" s="13">
        <f>IF(R44&gt;0,W44/R44,0)</f>
        <v>0.99582754267195528</v>
      </c>
    </row>
    <row r="45" spans="1:24" ht="28.5" customHeight="1">
      <c r="A45" s="18" t="str">
        <f>'[1]Access-Jul'!A45</f>
        <v>39252</v>
      </c>
      <c r="B45" s="17" t="str">
        <f>'[1]Access-Jul'!B45</f>
        <v>DEPTO.NAC.DE INFRA±ESTRUT.DE TRANSPORTES-DNIT</v>
      </c>
      <c r="C45" s="16" t="str">
        <f>CONCATENATE('[1]Access-Jul'!C45,".",'[1]Access-Jul'!D45)</f>
        <v>28.846</v>
      </c>
      <c r="D45" s="16" t="str">
        <f>CONCATENATE('[1]Access-Jul'!E45,".",'[1]Access-Jul'!G45)</f>
        <v>0901.0005</v>
      </c>
      <c r="E45" s="17" t="str">
        <f>'[1]Access-Jul'!F45</f>
        <v>OPERACOES ESPECIAIS: CUMPRIMENTO DE SENTENCAS JUDICIAIS</v>
      </c>
      <c r="F45" s="17" t="str">
        <f>'[1]Access-Jul'!H45</f>
        <v>SENTENCAS JUDICIAIS TRANSITADAS EM JULGADO (PRECATORIOS)</v>
      </c>
      <c r="G45" s="16" t="str">
        <f>'[1]Access-Jul'!I45</f>
        <v>1</v>
      </c>
      <c r="H45" s="16" t="str">
        <f>'[1]Access-Jul'!J45</f>
        <v>0100</v>
      </c>
      <c r="I45" s="17" t="str">
        <f>'[1]Access-Jul'!K45</f>
        <v>RECURSOS PRIMARIOS DE LIVRE APLICACAO</v>
      </c>
      <c r="J45" s="16" t="str">
        <f>'[1]Access-Jul'!L45</f>
        <v>3</v>
      </c>
      <c r="K45" s="15"/>
      <c r="L45" s="15"/>
      <c r="M45" s="15"/>
      <c r="N45" s="15">
        <f>K45+L45-M45</f>
        <v>0</v>
      </c>
      <c r="O45" s="15"/>
      <c r="P45" s="14">
        <f>IF('[1]Access-Jul'!N45=0,'[1]Access-Jul'!M45,0)</f>
        <v>0</v>
      </c>
      <c r="Q45" s="14">
        <f>IF('[1]Access-Jul'!N45&gt;0,'[1]Access-Jul'!N45,0)</f>
        <v>2240686</v>
      </c>
      <c r="R45" s="14">
        <f>N45-O45+P45+Q45</f>
        <v>2240686</v>
      </c>
      <c r="S45" s="14">
        <f>'[1]Access-Jul'!O45</f>
        <v>2231350.7000000002</v>
      </c>
      <c r="T45" s="13">
        <f>IF(R45&gt;0,S45/R45,0)</f>
        <v>0.99583373127693942</v>
      </c>
      <c r="U45" s="14">
        <f>'[1]Access-Jul'!P45</f>
        <v>2231350.7000000002</v>
      </c>
      <c r="V45" s="13">
        <f>IF(R45&gt;0,U45/R45,0)</f>
        <v>0.99583373127693942</v>
      </c>
      <c r="W45" s="14">
        <f>'[1]Access-Jul'!Q45</f>
        <v>2231350.7000000002</v>
      </c>
      <c r="X45" s="13">
        <f>IF(R45&gt;0,W45/R45,0)</f>
        <v>0.99583373127693942</v>
      </c>
    </row>
    <row r="46" spans="1:24" ht="28.5" customHeight="1">
      <c r="A46" s="18" t="str">
        <f>'[1]Access-Jul'!A46</f>
        <v>39252</v>
      </c>
      <c r="B46" s="17" t="str">
        <f>'[1]Access-Jul'!B46</f>
        <v>DEPTO.NAC.DE INFRA±ESTRUT.DE TRANSPORTES-DNIT</v>
      </c>
      <c r="C46" s="16" t="str">
        <f>CONCATENATE('[1]Access-Jul'!C46,".",'[1]Access-Jul'!D46)</f>
        <v>28.846</v>
      </c>
      <c r="D46" s="16" t="str">
        <f>CONCATENATE('[1]Access-Jul'!E46,".",'[1]Access-Jul'!G46)</f>
        <v>0901.0005</v>
      </c>
      <c r="E46" s="17" t="str">
        <f>'[1]Access-Jul'!F46</f>
        <v>OPERACOES ESPECIAIS: CUMPRIMENTO DE SENTENCAS JUDICIAIS</v>
      </c>
      <c r="F46" s="17" t="str">
        <f>'[1]Access-Jul'!H46</f>
        <v>SENTENCAS JUDICIAIS TRANSITADAS EM JULGADO (PRECATORIOS)</v>
      </c>
      <c r="G46" s="16" t="str">
        <f>'[1]Access-Jul'!I46</f>
        <v>1</v>
      </c>
      <c r="H46" s="16" t="str">
        <f>'[1]Access-Jul'!J46</f>
        <v>0100</v>
      </c>
      <c r="I46" s="17" t="str">
        <f>'[1]Access-Jul'!K46</f>
        <v>RECURSOS PRIMARIOS DE LIVRE APLICACAO</v>
      </c>
      <c r="J46" s="16" t="str">
        <f>'[1]Access-Jul'!L46</f>
        <v>1</v>
      </c>
      <c r="K46" s="15"/>
      <c r="L46" s="15"/>
      <c r="M46" s="15"/>
      <c r="N46" s="15">
        <f>K46+L46-M46</f>
        <v>0</v>
      </c>
      <c r="O46" s="15"/>
      <c r="P46" s="14">
        <f>IF('[1]Access-Jul'!N46=0,'[1]Access-Jul'!M46,0)</f>
        <v>0</v>
      </c>
      <c r="Q46" s="14">
        <f>IF('[1]Access-Jul'!N46&gt;0,'[1]Access-Jul'!N46,0)</f>
        <v>128757</v>
      </c>
      <c r="R46" s="14">
        <f>N46-O46+P46+Q46</f>
        <v>128757</v>
      </c>
      <c r="S46" s="14">
        <f>'[1]Access-Jul'!O46</f>
        <v>128219.4</v>
      </c>
      <c r="T46" s="13">
        <f>IF(R46&gt;0,S46/R46,0)</f>
        <v>0.99582469302639853</v>
      </c>
      <c r="U46" s="14">
        <f>'[1]Access-Jul'!P46</f>
        <v>128219.4</v>
      </c>
      <c r="V46" s="13">
        <f>IF(R46&gt;0,U46/R46,0)</f>
        <v>0.99582469302639853</v>
      </c>
      <c r="W46" s="14">
        <f>'[1]Access-Jul'!Q46</f>
        <v>128219.4</v>
      </c>
      <c r="X46" s="13">
        <f>IF(R46&gt;0,W46/R46,0)</f>
        <v>0.99582469302639853</v>
      </c>
    </row>
    <row r="47" spans="1:24" ht="28.5" customHeight="1">
      <c r="A47" s="18" t="str">
        <f>'[1]Access-Jul'!A47</f>
        <v>44201</v>
      </c>
      <c r="B47" s="17" t="str">
        <f>'[1]Access-Jul'!B47</f>
        <v>INST.BRAS.DO MEIO AMB.E REC.NAT.RENOVAVEIS</v>
      </c>
      <c r="C47" s="16" t="str">
        <f>CONCATENATE('[1]Access-Jul'!C47,".",'[1]Access-Jul'!D47)</f>
        <v>28.846</v>
      </c>
      <c r="D47" s="16" t="str">
        <f>CONCATENATE('[1]Access-Jul'!E47,".",'[1]Access-Jul'!G47)</f>
        <v>0901.0005</v>
      </c>
      <c r="E47" s="17" t="str">
        <f>'[1]Access-Jul'!F47</f>
        <v>OPERACOES ESPECIAIS: CUMPRIMENTO DE SENTENCAS JUDICIAIS</v>
      </c>
      <c r="F47" s="17" t="str">
        <f>'[1]Access-Jul'!H47</f>
        <v>SENTENCAS JUDICIAIS TRANSITADAS EM JULGADO (PRECATORIOS)</v>
      </c>
      <c r="G47" s="16" t="str">
        <f>'[1]Access-Jul'!I47</f>
        <v>1</v>
      </c>
      <c r="H47" s="16" t="str">
        <f>'[1]Access-Jul'!J47</f>
        <v>0100</v>
      </c>
      <c r="I47" s="17" t="str">
        <f>'[1]Access-Jul'!K47</f>
        <v>RECURSOS PRIMARIOS DE LIVRE APLICACAO</v>
      </c>
      <c r="J47" s="16" t="str">
        <f>'[1]Access-Jul'!L47</f>
        <v>5</v>
      </c>
      <c r="K47" s="15"/>
      <c r="L47" s="15"/>
      <c r="M47" s="15"/>
      <c r="N47" s="15">
        <f>K47+L47-M47</f>
        <v>0</v>
      </c>
      <c r="O47" s="15"/>
      <c r="P47" s="14">
        <f>IF('[1]Access-Jul'!N47=0,'[1]Access-Jul'!M47,0)</f>
        <v>0</v>
      </c>
      <c r="Q47" s="14">
        <f>IF('[1]Access-Jul'!N47&gt;0,'[1]Access-Jul'!N47,0)</f>
        <v>130094</v>
      </c>
      <c r="R47" s="14">
        <f>N47-O47+P47+Q47</f>
        <v>130094</v>
      </c>
      <c r="S47" s="14">
        <f>'[1]Access-Jul'!O47</f>
        <v>129551.51</v>
      </c>
      <c r="T47" s="13">
        <f>IF(R47&gt;0,S47/R47,0)</f>
        <v>0.99583001521976411</v>
      </c>
      <c r="U47" s="14">
        <f>'[1]Access-Jul'!P47</f>
        <v>129551.51</v>
      </c>
      <c r="V47" s="13">
        <f>IF(R47&gt;0,U47/R47,0)</f>
        <v>0.99583001521976411</v>
      </c>
      <c r="W47" s="14">
        <f>'[1]Access-Jul'!Q47</f>
        <v>129551.51</v>
      </c>
      <c r="X47" s="13">
        <f>IF(R47&gt;0,W47/R47,0)</f>
        <v>0.99583001521976411</v>
      </c>
    </row>
    <row r="48" spans="1:24" ht="28.5" customHeight="1">
      <c r="A48" s="18" t="str">
        <f>'[1]Access-Jul'!A48</f>
        <v>44201</v>
      </c>
      <c r="B48" s="17" t="str">
        <f>'[1]Access-Jul'!B48</f>
        <v>INST.BRAS.DO MEIO AMB.E REC.NAT.RENOVAVEIS</v>
      </c>
      <c r="C48" s="16" t="str">
        <f>CONCATENATE('[1]Access-Jul'!C48,".",'[1]Access-Jul'!D48)</f>
        <v>28.846</v>
      </c>
      <c r="D48" s="16" t="str">
        <f>CONCATENATE('[1]Access-Jul'!E48,".",'[1]Access-Jul'!G48)</f>
        <v>0901.0005</v>
      </c>
      <c r="E48" s="17" t="str">
        <f>'[1]Access-Jul'!F48</f>
        <v>OPERACOES ESPECIAIS: CUMPRIMENTO DE SENTENCAS JUDICIAIS</v>
      </c>
      <c r="F48" s="17" t="str">
        <f>'[1]Access-Jul'!H48</f>
        <v>SENTENCAS JUDICIAIS TRANSITADAS EM JULGADO (PRECATORIOS)</v>
      </c>
      <c r="G48" s="16" t="str">
        <f>'[1]Access-Jul'!I48</f>
        <v>1</v>
      </c>
      <c r="H48" s="16" t="str">
        <f>'[1]Access-Jul'!J48</f>
        <v>0100</v>
      </c>
      <c r="I48" s="17" t="str">
        <f>'[1]Access-Jul'!K48</f>
        <v>RECURSOS PRIMARIOS DE LIVRE APLICACAO</v>
      </c>
      <c r="J48" s="16" t="str">
        <f>'[1]Access-Jul'!L48</f>
        <v>3</v>
      </c>
      <c r="K48" s="15"/>
      <c r="L48" s="15"/>
      <c r="M48" s="15"/>
      <c r="N48" s="15">
        <f>K48+L48-M48</f>
        <v>0</v>
      </c>
      <c r="O48" s="15"/>
      <c r="P48" s="14">
        <f>IF('[1]Access-Jul'!N48=0,'[1]Access-Jul'!M48,0)</f>
        <v>0</v>
      </c>
      <c r="Q48" s="14">
        <f>IF('[1]Access-Jul'!N48&gt;0,'[1]Access-Jul'!N48,0)</f>
        <v>225098</v>
      </c>
      <c r="R48" s="14">
        <f>N48-O48+P48+Q48</f>
        <v>225098</v>
      </c>
      <c r="S48" s="14">
        <f>'[1]Access-Jul'!O48</f>
        <v>224159.55</v>
      </c>
      <c r="T48" s="13">
        <f>IF(R48&gt;0,S48/R48,0)</f>
        <v>0.99583092697402908</v>
      </c>
      <c r="U48" s="14">
        <f>'[1]Access-Jul'!P48</f>
        <v>224159.55</v>
      </c>
      <c r="V48" s="13">
        <f>IF(R48&gt;0,U48/R48,0)</f>
        <v>0.99583092697402908</v>
      </c>
      <c r="W48" s="14">
        <f>'[1]Access-Jul'!Q48</f>
        <v>224159.55</v>
      </c>
      <c r="X48" s="13">
        <f>IF(R48&gt;0,W48/R48,0)</f>
        <v>0.99583092697402908</v>
      </c>
    </row>
    <row r="49" spans="1:24" ht="28.5" customHeight="1">
      <c r="A49" s="18" t="str">
        <f>'[1]Access-Jul'!A49</f>
        <v>44201</v>
      </c>
      <c r="B49" s="17" t="str">
        <f>'[1]Access-Jul'!B49</f>
        <v>INST.BRAS.DO MEIO AMB.E REC.NAT.RENOVAVEIS</v>
      </c>
      <c r="C49" s="16" t="str">
        <f>CONCATENATE('[1]Access-Jul'!C49,".",'[1]Access-Jul'!D49)</f>
        <v>28.846</v>
      </c>
      <c r="D49" s="16" t="str">
        <f>CONCATENATE('[1]Access-Jul'!E49,".",'[1]Access-Jul'!G49)</f>
        <v>0901.0005</v>
      </c>
      <c r="E49" s="17" t="str">
        <f>'[1]Access-Jul'!F49</f>
        <v>OPERACOES ESPECIAIS: CUMPRIMENTO DE SENTENCAS JUDICIAIS</v>
      </c>
      <c r="F49" s="17" t="str">
        <f>'[1]Access-Jul'!H49</f>
        <v>SENTENCAS JUDICIAIS TRANSITADAS EM JULGADO (PRECATORIOS)</v>
      </c>
      <c r="G49" s="16" t="str">
        <f>'[1]Access-Jul'!I49</f>
        <v>1</v>
      </c>
      <c r="H49" s="16" t="str">
        <f>'[1]Access-Jul'!J49</f>
        <v>0100</v>
      </c>
      <c r="I49" s="17" t="str">
        <f>'[1]Access-Jul'!K49</f>
        <v>RECURSOS PRIMARIOS DE LIVRE APLICACAO</v>
      </c>
      <c r="J49" s="16" t="str">
        <f>'[1]Access-Jul'!L49</f>
        <v>1</v>
      </c>
      <c r="K49" s="15"/>
      <c r="L49" s="15"/>
      <c r="M49" s="15"/>
      <c r="N49" s="15">
        <f>K49+L49-M49</f>
        <v>0</v>
      </c>
      <c r="O49" s="15"/>
      <c r="P49" s="14">
        <f>IF('[1]Access-Jul'!N49=0,'[1]Access-Jul'!M49,0)</f>
        <v>0</v>
      </c>
      <c r="Q49" s="14">
        <f>IF('[1]Access-Jul'!N49&gt;0,'[1]Access-Jul'!N49,0)</f>
        <v>643712</v>
      </c>
      <c r="R49" s="14">
        <f>N49-O49+P49+Q49</f>
        <v>643712</v>
      </c>
      <c r="S49" s="14">
        <f>'[1]Access-Jul'!O49</f>
        <v>641028.96</v>
      </c>
      <c r="T49" s="13">
        <f>IF(R49&gt;0,S49/R49,0)</f>
        <v>0.9958319248359514</v>
      </c>
      <c r="U49" s="14">
        <f>'[1]Access-Jul'!P49</f>
        <v>641028.96</v>
      </c>
      <c r="V49" s="13">
        <f>IF(R49&gt;0,U49/R49,0)</f>
        <v>0.9958319248359514</v>
      </c>
      <c r="W49" s="14">
        <f>'[1]Access-Jul'!Q49</f>
        <v>641028.96</v>
      </c>
      <c r="X49" s="13">
        <f>IF(R49&gt;0,W49/R49,0)</f>
        <v>0.9958319248359514</v>
      </c>
    </row>
    <row r="50" spans="1:24" ht="28.5" customHeight="1">
      <c r="A50" s="18" t="str">
        <f>'[1]Access-Jul'!A50</f>
        <v>55901</v>
      </c>
      <c r="B50" s="17" t="str">
        <f>'[1]Access-Jul'!B50</f>
        <v>FUNDO NACIONAL DE ASSISTENCIA SOCIAL</v>
      </c>
      <c r="C50" s="16" t="str">
        <f>CONCATENATE('[1]Access-Jul'!C50,".",'[1]Access-Jul'!D50)</f>
        <v>28.846</v>
      </c>
      <c r="D50" s="16" t="str">
        <f>CONCATENATE('[1]Access-Jul'!E50,".",'[1]Access-Jul'!G50)</f>
        <v>0901.0005</v>
      </c>
      <c r="E50" s="17" t="str">
        <f>'[1]Access-Jul'!F50</f>
        <v>OPERACOES ESPECIAIS: CUMPRIMENTO DE SENTENCAS JUDICIAIS</v>
      </c>
      <c r="F50" s="17" t="str">
        <f>'[1]Access-Jul'!H50</f>
        <v>SENTENCAS JUDICIAIS TRANSITADAS EM JULGADO (PRECATORIOS)</v>
      </c>
      <c r="G50" s="16" t="str">
        <f>'[1]Access-Jul'!I50</f>
        <v>2</v>
      </c>
      <c r="H50" s="16" t="str">
        <f>'[1]Access-Jul'!J50</f>
        <v>0100</v>
      </c>
      <c r="I50" s="17" t="str">
        <f>'[1]Access-Jul'!K50</f>
        <v>RECURSOS PRIMARIOS DE LIVRE APLICACAO</v>
      </c>
      <c r="J50" s="16" t="str">
        <f>'[1]Access-Jul'!L50</f>
        <v>3</v>
      </c>
      <c r="K50" s="15"/>
      <c r="L50" s="15"/>
      <c r="M50" s="15"/>
      <c r="N50" s="15">
        <f>K50+L50-M50</f>
        <v>0</v>
      </c>
      <c r="O50" s="15"/>
      <c r="P50" s="14">
        <f>IF('[1]Access-Jul'!N50=0,'[1]Access-Jul'!M50,0)</f>
        <v>0</v>
      </c>
      <c r="Q50" s="14">
        <f>IF('[1]Access-Jul'!N50&gt;0,'[1]Access-Jul'!N50,0)</f>
        <v>55010272</v>
      </c>
      <c r="R50" s="14">
        <f>N50-O50+P50+Q50</f>
        <v>55010272</v>
      </c>
      <c r="S50" s="14">
        <f>'[1]Access-Jul'!O50</f>
        <v>54676028.859999999</v>
      </c>
      <c r="T50" s="13">
        <f>IF(R50&gt;0,S50/R50,0)</f>
        <v>0.99392398677832383</v>
      </c>
      <c r="U50" s="14">
        <f>'[1]Access-Jul'!P50</f>
        <v>54676028.859999999</v>
      </c>
      <c r="V50" s="13">
        <f>IF(R50&gt;0,U50/R50,0)</f>
        <v>0.99392398677832383</v>
      </c>
      <c r="W50" s="14">
        <f>'[1]Access-Jul'!Q50</f>
        <v>54676028.859999999</v>
      </c>
      <c r="X50" s="13">
        <f>IF(R50&gt;0,W50/R50,0)</f>
        <v>0.99392398677832383</v>
      </c>
    </row>
    <row r="51" spans="1:24" ht="28.5" customHeight="1">
      <c r="A51" s="18" t="str">
        <f>'[1]Access-Jul'!A51</f>
        <v>55901</v>
      </c>
      <c r="B51" s="17" t="str">
        <f>'[1]Access-Jul'!B51</f>
        <v>FUNDO NACIONAL DE ASSISTENCIA SOCIAL</v>
      </c>
      <c r="C51" s="16" t="str">
        <f>CONCATENATE('[1]Access-Jul'!C51,".",'[1]Access-Jul'!D51)</f>
        <v>28.846</v>
      </c>
      <c r="D51" s="16" t="str">
        <f>CONCATENATE('[1]Access-Jul'!E51,".",'[1]Access-Jul'!G51)</f>
        <v>0901.0625</v>
      </c>
      <c r="E51" s="17" t="str">
        <f>'[1]Access-Jul'!F51</f>
        <v>OPERACOES ESPECIAIS: CUMPRIMENTO DE SENTENCAS JUDICIAIS</v>
      </c>
      <c r="F51" s="17" t="str">
        <f>'[1]Access-Jul'!H51</f>
        <v>SENTENCAS JUDICIAIS TRANSITADAS EM JULGADO DE PEQUENO VALOR</v>
      </c>
      <c r="G51" s="16" t="str">
        <f>'[1]Access-Jul'!I51</f>
        <v>2</v>
      </c>
      <c r="H51" s="16" t="str">
        <f>'[1]Access-Jul'!J51</f>
        <v>0153</v>
      </c>
      <c r="I51" s="17" t="str">
        <f>'[1]Access-Jul'!K51</f>
        <v>REC.DEST.ATIVIDADES-FINS DA SEGURIDADE SOCIAL</v>
      </c>
      <c r="J51" s="16" t="str">
        <f>'[1]Access-Jul'!L51</f>
        <v>3</v>
      </c>
      <c r="K51" s="15"/>
      <c r="L51" s="15"/>
      <c r="M51" s="15"/>
      <c r="N51" s="15">
        <f>K51+L51-M51</f>
        <v>0</v>
      </c>
      <c r="O51" s="15"/>
      <c r="P51" s="14">
        <f>IF('[1]Access-Jul'!N51=0,'[1]Access-Jul'!M51,0)</f>
        <v>122771910</v>
      </c>
      <c r="Q51" s="14">
        <f>IF('[1]Access-Jul'!N51&gt;0,'[1]Access-Jul'!N51,0)</f>
        <v>0</v>
      </c>
      <c r="R51" s="14">
        <f>N51-O51+P51+Q51</f>
        <v>122771910</v>
      </c>
      <c r="S51" s="14">
        <f>'[1]Access-Jul'!O51</f>
        <v>122644945</v>
      </c>
      <c r="T51" s="13">
        <f>IF(R51&gt;0,S51/R51,0)</f>
        <v>0.99896584650348763</v>
      </c>
      <c r="U51" s="14">
        <f>'[1]Access-Jul'!P51</f>
        <v>122644945</v>
      </c>
      <c r="V51" s="13">
        <f>IF(R51&gt;0,U51/R51,0)</f>
        <v>0.99896584650348763</v>
      </c>
      <c r="W51" s="14">
        <f>'[1]Access-Jul'!Q51</f>
        <v>122644945</v>
      </c>
      <c r="X51" s="13">
        <f>IF(R51&gt;0,W51/R51,0)</f>
        <v>0.99896584650348763</v>
      </c>
    </row>
    <row r="52" spans="1:24" ht="28.5" customHeight="1">
      <c r="A52" s="18" t="str">
        <f>'[1]Access-Jul'!A52</f>
        <v>71103</v>
      </c>
      <c r="B52" s="17" t="str">
        <f>'[1]Access-Jul'!B52</f>
        <v>ENCARGOS FINANC.DA UNIAO-SENTENCAS JUDICIAIS</v>
      </c>
      <c r="C52" s="16" t="str">
        <f>CONCATENATE('[1]Access-Jul'!C52,".",'[1]Access-Jul'!D52)</f>
        <v>28.846</v>
      </c>
      <c r="D52" s="16" t="str">
        <f>CONCATENATE('[1]Access-Jul'!E52,".",'[1]Access-Jul'!G52)</f>
        <v>0901.0005</v>
      </c>
      <c r="E52" s="17" t="str">
        <f>'[1]Access-Jul'!F52</f>
        <v>OPERACOES ESPECIAIS: CUMPRIMENTO DE SENTENCAS JUDICIAIS</v>
      </c>
      <c r="F52" s="17" t="str">
        <f>'[1]Access-Jul'!H52</f>
        <v>SENTENCAS JUDICIAIS TRANSITADAS EM JULGADO (PRECATORIOS)</v>
      </c>
      <c r="G52" s="16" t="str">
        <f>'[1]Access-Jul'!I52</f>
        <v>1</v>
      </c>
      <c r="H52" s="16" t="str">
        <f>'[1]Access-Jul'!J52</f>
        <v>0100</v>
      </c>
      <c r="I52" s="17" t="str">
        <f>'[1]Access-Jul'!K52</f>
        <v>RECURSOS PRIMARIOS DE LIVRE APLICACAO</v>
      </c>
      <c r="J52" s="16" t="str">
        <f>'[1]Access-Jul'!L52</f>
        <v>5</v>
      </c>
      <c r="K52" s="15"/>
      <c r="L52" s="15"/>
      <c r="M52" s="15"/>
      <c r="N52" s="15">
        <f>K52+L52-M52</f>
        <v>0</v>
      </c>
      <c r="O52" s="15"/>
      <c r="P52" s="14">
        <f>IF('[1]Access-Jul'!N52=0,'[1]Access-Jul'!M52,0)</f>
        <v>0</v>
      </c>
      <c r="Q52" s="14">
        <f>IF('[1]Access-Jul'!N52&gt;0,'[1]Access-Jul'!N52,0)</f>
        <v>23014803</v>
      </c>
      <c r="R52" s="14">
        <f>N52-O52+P52+Q52</f>
        <v>23014803</v>
      </c>
      <c r="S52" s="14">
        <f>'[1]Access-Jul'!O52</f>
        <v>22918925.399999999</v>
      </c>
      <c r="T52" s="13">
        <f>IF(R52&gt;0,S52/R52,0)</f>
        <v>0.99583408991161027</v>
      </c>
      <c r="U52" s="14">
        <f>'[1]Access-Jul'!P52</f>
        <v>22918925.399999999</v>
      </c>
      <c r="V52" s="13">
        <f>IF(R52&gt;0,U52/R52,0)</f>
        <v>0.99583408991161027</v>
      </c>
      <c r="W52" s="14">
        <f>'[1]Access-Jul'!Q52</f>
        <v>22918925.399999999</v>
      </c>
      <c r="X52" s="13">
        <f>IF(R52&gt;0,W52/R52,0)</f>
        <v>0.99583408991161027</v>
      </c>
    </row>
    <row r="53" spans="1:24" ht="28.5" customHeight="1">
      <c r="A53" s="18" t="str">
        <f>'[1]Access-Jul'!A53</f>
        <v>71103</v>
      </c>
      <c r="B53" s="17" t="str">
        <f>'[1]Access-Jul'!B53</f>
        <v>ENCARGOS FINANC.DA UNIAO-SENTENCAS JUDICIAIS</v>
      </c>
      <c r="C53" s="16" t="str">
        <f>CONCATENATE('[1]Access-Jul'!C53,".",'[1]Access-Jul'!D53)</f>
        <v>28.846</v>
      </c>
      <c r="D53" s="16" t="str">
        <f>CONCATENATE('[1]Access-Jul'!E53,".",'[1]Access-Jul'!G53)</f>
        <v>0901.0005</v>
      </c>
      <c r="E53" s="17" t="str">
        <f>'[1]Access-Jul'!F53</f>
        <v>OPERACOES ESPECIAIS: CUMPRIMENTO DE SENTENCAS JUDICIAIS</v>
      </c>
      <c r="F53" s="17" t="str">
        <f>'[1]Access-Jul'!H53</f>
        <v>SENTENCAS JUDICIAIS TRANSITADAS EM JULGADO (PRECATORIOS)</v>
      </c>
      <c r="G53" s="16" t="str">
        <f>'[1]Access-Jul'!I53</f>
        <v>1</v>
      </c>
      <c r="H53" s="16" t="str">
        <f>'[1]Access-Jul'!J53</f>
        <v>0100</v>
      </c>
      <c r="I53" s="17" t="str">
        <f>'[1]Access-Jul'!K53</f>
        <v>RECURSOS PRIMARIOS DE LIVRE APLICACAO</v>
      </c>
      <c r="J53" s="16" t="str">
        <f>'[1]Access-Jul'!L53</f>
        <v>3</v>
      </c>
      <c r="K53" s="15"/>
      <c r="L53" s="15"/>
      <c r="M53" s="15"/>
      <c r="N53" s="15">
        <f>K53+L53-M53</f>
        <v>0</v>
      </c>
      <c r="O53" s="15"/>
      <c r="P53" s="14">
        <f>IF('[1]Access-Jul'!N53=0,'[1]Access-Jul'!M53,0)</f>
        <v>0</v>
      </c>
      <c r="Q53" s="14">
        <f>IF('[1]Access-Jul'!N53&gt;0,'[1]Access-Jul'!N53,0)</f>
        <v>1164066900</v>
      </c>
      <c r="R53" s="14">
        <f>N53-O53+P53+Q53</f>
        <v>1164066900</v>
      </c>
      <c r="S53" s="14">
        <f>'[1]Access-Jul'!O53</f>
        <v>1159030751.7</v>
      </c>
      <c r="T53" s="13">
        <f>IF(R53&gt;0,S53/R53,0)</f>
        <v>0.9956736607664044</v>
      </c>
      <c r="U53" s="14">
        <f>'[1]Access-Jul'!P53</f>
        <v>1159030751.7</v>
      </c>
      <c r="V53" s="13">
        <f>IF(R53&gt;0,U53/R53,0)</f>
        <v>0.9956736607664044</v>
      </c>
      <c r="W53" s="14">
        <f>'[1]Access-Jul'!Q53</f>
        <v>1159030751.7</v>
      </c>
      <c r="X53" s="13">
        <f>IF(R53&gt;0,W53/R53,0)</f>
        <v>0.9956736607664044</v>
      </c>
    </row>
    <row r="54" spans="1:24" ht="28.5" customHeight="1">
      <c r="A54" s="18" t="str">
        <f>'[1]Access-Jul'!A54</f>
        <v>71103</v>
      </c>
      <c r="B54" s="17" t="str">
        <f>'[1]Access-Jul'!B54</f>
        <v>ENCARGOS FINANC.DA UNIAO-SENTENCAS JUDICIAIS</v>
      </c>
      <c r="C54" s="16" t="str">
        <f>CONCATENATE('[1]Access-Jul'!C54,".",'[1]Access-Jul'!D54)</f>
        <v>28.846</v>
      </c>
      <c r="D54" s="16" t="str">
        <f>CONCATENATE('[1]Access-Jul'!E54,".",'[1]Access-Jul'!G54)</f>
        <v>0901.0005</v>
      </c>
      <c r="E54" s="17" t="str">
        <f>'[1]Access-Jul'!F54</f>
        <v>OPERACOES ESPECIAIS: CUMPRIMENTO DE SENTENCAS JUDICIAIS</v>
      </c>
      <c r="F54" s="17" t="str">
        <f>'[1]Access-Jul'!H54</f>
        <v>SENTENCAS JUDICIAIS TRANSITADAS EM JULGADO (PRECATORIOS)</v>
      </c>
      <c r="G54" s="16" t="str">
        <f>'[1]Access-Jul'!I54</f>
        <v>1</v>
      </c>
      <c r="H54" s="16" t="str">
        <f>'[1]Access-Jul'!J54</f>
        <v>0100</v>
      </c>
      <c r="I54" s="17" t="str">
        <f>'[1]Access-Jul'!K54</f>
        <v>RECURSOS PRIMARIOS DE LIVRE APLICACAO</v>
      </c>
      <c r="J54" s="16" t="str">
        <f>'[1]Access-Jul'!L54</f>
        <v>1</v>
      </c>
      <c r="K54" s="15"/>
      <c r="L54" s="15"/>
      <c r="M54" s="15"/>
      <c r="N54" s="15">
        <f>K54+L54-M54</f>
        <v>0</v>
      </c>
      <c r="O54" s="15"/>
      <c r="P54" s="14">
        <f>IF('[1]Access-Jul'!N54=0,'[1]Access-Jul'!M54,0)</f>
        <v>0</v>
      </c>
      <c r="Q54" s="14">
        <f>IF('[1]Access-Jul'!N54&gt;0,'[1]Access-Jul'!N54,0)</f>
        <v>477028936</v>
      </c>
      <c r="R54" s="14">
        <f>N54-O54+P54+Q54</f>
        <v>477028936</v>
      </c>
      <c r="S54" s="14">
        <f>'[1]Access-Jul'!O54</f>
        <v>473787129.35000002</v>
      </c>
      <c r="T54" s="13">
        <f>IF(R54&gt;0,S54/R54,0)</f>
        <v>0.99320417189535026</v>
      </c>
      <c r="U54" s="14">
        <f>'[1]Access-Jul'!P54</f>
        <v>473787129.35000002</v>
      </c>
      <c r="V54" s="13">
        <f>IF(R54&gt;0,U54/R54,0)</f>
        <v>0.99320417189535026</v>
      </c>
      <c r="W54" s="14">
        <f>'[1]Access-Jul'!Q54</f>
        <v>473787129.35000002</v>
      </c>
      <c r="X54" s="13">
        <f>IF(R54&gt;0,W54/R54,0)</f>
        <v>0.99320417189535026</v>
      </c>
    </row>
    <row r="55" spans="1:24" ht="28.5" customHeight="1">
      <c r="A55" s="18" t="str">
        <f>'[1]Access-Jul'!A55</f>
        <v>71103</v>
      </c>
      <c r="B55" s="17" t="str">
        <f>'[1]Access-Jul'!B55</f>
        <v>ENCARGOS FINANC.DA UNIAO-SENTENCAS JUDICIAIS</v>
      </c>
      <c r="C55" s="16" t="str">
        <f>CONCATENATE('[1]Access-Jul'!C55,".",'[1]Access-Jul'!D55)</f>
        <v>28.846</v>
      </c>
      <c r="D55" s="16" t="str">
        <f>CONCATENATE('[1]Access-Jul'!E55,".",'[1]Access-Jul'!G55)</f>
        <v>0901.0005</v>
      </c>
      <c r="E55" s="17" t="str">
        <f>'[1]Access-Jul'!F55</f>
        <v>OPERACOES ESPECIAIS: CUMPRIMENTO DE SENTENCAS JUDICIAIS</v>
      </c>
      <c r="F55" s="17" t="str">
        <f>'[1]Access-Jul'!H55</f>
        <v>SENTENCAS JUDICIAIS TRANSITADAS EM JULGADO (PRECATORIOS)</v>
      </c>
      <c r="G55" s="16" t="str">
        <f>'[1]Access-Jul'!I55</f>
        <v>1</v>
      </c>
      <c r="H55" s="16" t="str">
        <f>'[1]Access-Jul'!J55</f>
        <v>0300</v>
      </c>
      <c r="I55" s="17" t="str">
        <f>'[1]Access-Jul'!K55</f>
        <v>RECURSOS PRIMARIOS DE LIVRE APLICACAO</v>
      </c>
      <c r="J55" s="16" t="str">
        <f>'[1]Access-Jul'!L55</f>
        <v>1</v>
      </c>
      <c r="K55" s="15"/>
      <c r="L55" s="15"/>
      <c r="M55" s="15"/>
      <c r="N55" s="15">
        <f>K55+L55-M55</f>
        <v>0</v>
      </c>
      <c r="O55" s="15"/>
      <c r="P55" s="14">
        <f>IF('[1]Access-Jul'!N55=0,'[1]Access-Jul'!M55,0)</f>
        <v>0</v>
      </c>
      <c r="Q55" s="14">
        <f>IF('[1]Access-Jul'!N55&gt;0,'[1]Access-Jul'!N55,0)</f>
        <v>1401923</v>
      </c>
      <c r="R55" s="14">
        <f>N55-O55+P55+Q55</f>
        <v>1401923</v>
      </c>
      <c r="S55" s="14">
        <f>'[1]Access-Jul'!O55</f>
        <v>0</v>
      </c>
      <c r="T55" s="13">
        <f>IF(R55&gt;0,S55/R55,0)</f>
        <v>0</v>
      </c>
      <c r="U55" s="14">
        <f>'[1]Access-Jul'!P55</f>
        <v>0</v>
      </c>
      <c r="V55" s="13">
        <f>IF(R55&gt;0,U55/R55,0)</f>
        <v>0</v>
      </c>
      <c r="W55" s="14">
        <f>'[1]Access-Jul'!Q55</f>
        <v>0</v>
      </c>
      <c r="X55" s="13">
        <f>IF(R55&gt;0,W55/R55,0)</f>
        <v>0</v>
      </c>
    </row>
    <row r="56" spans="1:24" ht="28.5" customHeight="1">
      <c r="A56" s="18" t="str">
        <f>'[1]Access-Jul'!A56</f>
        <v>71103</v>
      </c>
      <c r="B56" s="17" t="str">
        <f>'[1]Access-Jul'!B56</f>
        <v>ENCARGOS FINANC.DA UNIAO-SENTENCAS JUDICIAIS</v>
      </c>
      <c r="C56" s="16" t="str">
        <f>CONCATENATE('[1]Access-Jul'!C56,".",'[1]Access-Jul'!D56)</f>
        <v>28.846</v>
      </c>
      <c r="D56" s="16" t="str">
        <f>CONCATENATE('[1]Access-Jul'!E56,".",'[1]Access-Jul'!G56)</f>
        <v>0901.00G5</v>
      </c>
      <c r="E56" s="17" t="str">
        <f>'[1]Access-Jul'!F56</f>
        <v>OPERACOES ESPECIAIS: CUMPRIMENTO DE SENTENCAS JUDICIAIS</v>
      </c>
      <c r="F56" s="17" t="str">
        <f>'[1]Access-Jul'!H56</f>
        <v>CONTRIBUICAO DA UNIAO, DE SUAS AUTARQUIAS E FUNDACOES PARA O</v>
      </c>
      <c r="G56" s="16" t="str">
        <f>'[1]Access-Jul'!I56</f>
        <v>1</v>
      </c>
      <c r="H56" s="16" t="str">
        <f>'[1]Access-Jul'!J56</f>
        <v>0100</v>
      </c>
      <c r="I56" s="17" t="str">
        <f>'[1]Access-Jul'!K56</f>
        <v>RECURSOS PRIMARIOS DE LIVRE APLICACAO</v>
      </c>
      <c r="J56" s="16" t="str">
        <f>'[1]Access-Jul'!L56</f>
        <v>1</v>
      </c>
      <c r="K56" s="15"/>
      <c r="L56" s="15"/>
      <c r="M56" s="15"/>
      <c r="N56" s="15">
        <f>K56+L56-M56</f>
        <v>0</v>
      </c>
      <c r="O56" s="15"/>
      <c r="P56" s="14">
        <f>IF('[1]Access-Jul'!N56=0,'[1]Access-Jul'!M56,0)</f>
        <v>2670043</v>
      </c>
      <c r="Q56" s="14">
        <f>IF('[1]Access-Jul'!N56&gt;0,'[1]Access-Jul'!N56,0)</f>
        <v>0</v>
      </c>
      <c r="R56" s="14">
        <f>N56-O56+P56+Q56</f>
        <v>2670043</v>
      </c>
      <c r="S56" s="14">
        <f>'[1]Access-Jul'!O56</f>
        <v>2670038.7599999998</v>
      </c>
      <c r="T56" s="13">
        <f>IF(R56&gt;0,S56/R56,0)</f>
        <v>0.99999841201059303</v>
      </c>
      <c r="U56" s="14">
        <f>'[1]Access-Jul'!P56</f>
        <v>2670038.7599999998</v>
      </c>
      <c r="V56" s="13">
        <f>IF(R56&gt;0,U56/R56,0)</f>
        <v>0.99999841201059303</v>
      </c>
      <c r="W56" s="14">
        <f>'[1]Access-Jul'!Q56</f>
        <v>2670038.7599999998</v>
      </c>
      <c r="X56" s="13">
        <f>IF(R56&gt;0,W56/R56,0)</f>
        <v>0.99999841201059303</v>
      </c>
    </row>
    <row r="57" spans="1:24" ht="28.5" customHeight="1">
      <c r="A57" s="18" t="str">
        <f>'[1]Access-Jul'!A57</f>
        <v>71103</v>
      </c>
      <c r="B57" s="17" t="str">
        <f>'[1]Access-Jul'!B57</f>
        <v>ENCARGOS FINANC.DA UNIAO-SENTENCAS JUDICIAIS</v>
      </c>
      <c r="C57" s="16" t="str">
        <f>CONCATENATE('[1]Access-Jul'!C57,".",'[1]Access-Jul'!D57)</f>
        <v>28.846</v>
      </c>
      <c r="D57" s="16" t="str">
        <f>CONCATENATE('[1]Access-Jul'!E57,".",'[1]Access-Jul'!G57)</f>
        <v>0901.0625</v>
      </c>
      <c r="E57" s="17" t="str">
        <f>'[1]Access-Jul'!F57</f>
        <v>OPERACOES ESPECIAIS: CUMPRIMENTO DE SENTENCAS JUDICIAIS</v>
      </c>
      <c r="F57" s="17" t="str">
        <f>'[1]Access-Jul'!H57</f>
        <v>SENTENCAS JUDICIAIS TRANSITADAS EM JULGADO DE PEQUENO VALOR</v>
      </c>
      <c r="G57" s="16" t="str">
        <f>'[1]Access-Jul'!I57</f>
        <v>1</v>
      </c>
      <c r="H57" s="16" t="str">
        <f>'[1]Access-Jul'!J57</f>
        <v>0100</v>
      </c>
      <c r="I57" s="17" t="str">
        <f>'[1]Access-Jul'!K57</f>
        <v>RECURSOS PRIMARIOS DE LIVRE APLICACAO</v>
      </c>
      <c r="J57" s="16" t="str">
        <f>'[1]Access-Jul'!L57</f>
        <v>5</v>
      </c>
      <c r="K57" s="15"/>
      <c r="L57" s="15"/>
      <c r="M57" s="15"/>
      <c r="N57" s="15">
        <f>K57+L57-M57</f>
        <v>0</v>
      </c>
      <c r="O57" s="15"/>
      <c r="P57" s="14">
        <f>IF('[1]Access-Jul'!N57=0,'[1]Access-Jul'!M57,0)</f>
        <v>648941</v>
      </c>
      <c r="Q57" s="14">
        <f>IF('[1]Access-Jul'!N57&gt;0,'[1]Access-Jul'!N57,0)</f>
        <v>0</v>
      </c>
      <c r="R57" s="14">
        <f>N57-O57+P57+Q57</f>
        <v>648941</v>
      </c>
      <c r="S57" s="14">
        <f>'[1]Access-Jul'!O57</f>
        <v>648938.39</v>
      </c>
      <c r="T57" s="13">
        <f>IF(R57&gt;0,S57/R57,0)</f>
        <v>0.99999597806272067</v>
      </c>
      <c r="U57" s="14">
        <f>'[1]Access-Jul'!P57</f>
        <v>648938.39</v>
      </c>
      <c r="V57" s="13">
        <f>IF(R57&gt;0,U57/R57,0)</f>
        <v>0.99999597806272067</v>
      </c>
      <c r="W57" s="14">
        <f>'[1]Access-Jul'!Q57</f>
        <v>648938.39</v>
      </c>
      <c r="X57" s="13">
        <f>IF(R57&gt;0,W57/R57,0)</f>
        <v>0.99999597806272067</v>
      </c>
    </row>
    <row r="58" spans="1:24" ht="28.5" customHeight="1">
      <c r="A58" s="18" t="str">
        <f>'[1]Access-Jul'!A58</f>
        <v>71103</v>
      </c>
      <c r="B58" s="17" t="str">
        <f>'[1]Access-Jul'!B58</f>
        <v>ENCARGOS FINANC.DA UNIAO-SENTENCAS JUDICIAIS</v>
      </c>
      <c r="C58" s="16" t="str">
        <f>CONCATENATE('[1]Access-Jul'!C58,".",'[1]Access-Jul'!D58)</f>
        <v>28.846</v>
      </c>
      <c r="D58" s="16" t="str">
        <f>CONCATENATE('[1]Access-Jul'!E58,".",'[1]Access-Jul'!G58)</f>
        <v>0901.0625</v>
      </c>
      <c r="E58" s="17" t="str">
        <f>'[1]Access-Jul'!F58</f>
        <v>OPERACOES ESPECIAIS: CUMPRIMENTO DE SENTENCAS JUDICIAIS</v>
      </c>
      <c r="F58" s="17" t="str">
        <f>'[1]Access-Jul'!H58</f>
        <v>SENTENCAS JUDICIAIS TRANSITADAS EM JULGADO DE PEQUENO VALOR</v>
      </c>
      <c r="G58" s="16" t="str">
        <f>'[1]Access-Jul'!I58</f>
        <v>1</v>
      </c>
      <c r="H58" s="16" t="str">
        <f>'[1]Access-Jul'!J58</f>
        <v>0100</v>
      </c>
      <c r="I58" s="17" t="str">
        <f>'[1]Access-Jul'!K58</f>
        <v>RECURSOS PRIMARIOS DE LIVRE APLICACAO</v>
      </c>
      <c r="J58" s="16" t="str">
        <f>'[1]Access-Jul'!L58</f>
        <v>3</v>
      </c>
      <c r="K58" s="15"/>
      <c r="L58" s="15"/>
      <c r="M58" s="15"/>
      <c r="N58" s="15">
        <f>K58+L58-M58</f>
        <v>0</v>
      </c>
      <c r="O58" s="15"/>
      <c r="P58" s="14">
        <f>IF('[1]Access-Jul'!N58=0,'[1]Access-Jul'!M58,0)</f>
        <v>473627847</v>
      </c>
      <c r="Q58" s="14">
        <f>IF('[1]Access-Jul'!N58&gt;0,'[1]Access-Jul'!N58,0)</f>
        <v>0</v>
      </c>
      <c r="R58" s="14">
        <f>N58-O58+P58+Q58</f>
        <v>473627847</v>
      </c>
      <c r="S58" s="14">
        <f>'[1]Access-Jul'!O58</f>
        <v>473377351.85000002</v>
      </c>
      <c r="T58" s="13">
        <f>IF(R58&gt;0,S58/R58,0)</f>
        <v>0.99947111397358357</v>
      </c>
      <c r="U58" s="14">
        <f>'[1]Access-Jul'!P58</f>
        <v>473377351.85000002</v>
      </c>
      <c r="V58" s="13">
        <f>IF(R58&gt;0,U58/R58,0)</f>
        <v>0.99947111397358357</v>
      </c>
      <c r="W58" s="14">
        <f>'[1]Access-Jul'!Q58</f>
        <v>473377351.85000002</v>
      </c>
      <c r="X58" s="13">
        <f>IF(R58&gt;0,W58/R58,0)</f>
        <v>0.99947111397358357</v>
      </c>
    </row>
    <row r="59" spans="1:24" ht="28.5" customHeight="1" thickBot="1">
      <c r="A59" s="18" t="str">
        <f>'[1]Access-Jul'!A59</f>
        <v>71103</v>
      </c>
      <c r="B59" s="17" t="str">
        <f>'[1]Access-Jul'!B59</f>
        <v>ENCARGOS FINANC.DA UNIAO-SENTENCAS JUDICIAIS</v>
      </c>
      <c r="C59" s="16" t="str">
        <f>CONCATENATE('[1]Access-Jul'!C59,".",'[1]Access-Jul'!D59)</f>
        <v>28.846</v>
      </c>
      <c r="D59" s="16" t="str">
        <f>CONCATENATE('[1]Access-Jul'!E59,".",'[1]Access-Jul'!G59)</f>
        <v>0901.0625</v>
      </c>
      <c r="E59" s="17" t="str">
        <f>'[1]Access-Jul'!F59</f>
        <v>OPERACOES ESPECIAIS: CUMPRIMENTO DE SENTENCAS JUDICIAIS</v>
      </c>
      <c r="F59" s="17" t="str">
        <f>'[1]Access-Jul'!H59</f>
        <v>SENTENCAS JUDICIAIS TRANSITADAS EM JULGADO DE PEQUENO VALOR</v>
      </c>
      <c r="G59" s="16" t="str">
        <f>'[1]Access-Jul'!I59</f>
        <v>1</v>
      </c>
      <c r="H59" s="16" t="str">
        <f>'[1]Access-Jul'!J59</f>
        <v>0100</v>
      </c>
      <c r="I59" s="17" t="str">
        <f>'[1]Access-Jul'!K59</f>
        <v>RECURSOS PRIMARIOS DE LIVRE APLICACAO</v>
      </c>
      <c r="J59" s="16" t="str">
        <f>'[1]Access-Jul'!L59</f>
        <v>1</v>
      </c>
      <c r="K59" s="15"/>
      <c r="L59" s="15"/>
      <c r="M59" s="15"/>
      <c r="N59" s="15">
        <f>K59+L59-M59</f>
        <v>0</v>
      </c>
      <c r="O59" s="15"/>
      <c r="P59" s="14">
        <f>IF('[1]Access-Jul'!N59=0,'[1]Access-Jul'!M59,0)</f>
        <v>39416145</v>
      </c>
      <c r="Q59" s="14">
        <f>IF('[1]Access-Jul'!N59&gt;0,'[1]Access-Jul'!N59,0)</f>
        <v>0</v>
      </c>
      <c r="R59" s="14">
        <f>N59-O59+P59+Q59</f>
        <v>39416145</v>
      </c>
      <c r="S59" s="14">
        <f>'[1]Access-Jul'!O59</f>
        <v>39416142.719999999</v>
      </c>
      <c r="T59" s="13">
        <f>IF(R59&gt;0,S59/R59,0)</f>
        <v>0.99999994215568266</v>
      </c>
      <c r="U59" s="14">
        <f>'[1]Access-Jul'!P59</f>
        <v>39416142.719999999</v>
      </c>
      <c r="V59" s="13">
        <f>IF(R59&gt;0,U59/R59,0)</f>
        <v>0.99999994215568266</v>
      </c>
      <c r="W59" s="14">
        <f>'[1]Access-Jul'!Q59</f>
        <v>39416142.719999999</v>
      </c>
      <c r="X59" s="13">
        <f>IF(R59&gt;0,W59/R59,0)</f>
        <v>0.99999994215568266</v>
      </c>
    </row>
    <row r="60" spans="1:24" ht="28.5" customHeight="1" thickBot="1">
      <c r="A60" s="12" t="s">
        <v>2</v>
      </c>
      <c r="B60" s="11"/>
      <c r="C60" s="11"/>
      <c r="D60" s="11"/>
      <c r="E60" s="11"/>
      <c r="F60" s="11"/>
      <c r="G60" s="11"/>
      <c r="H60" s="11"/>
      <c r="I60" s="11"/>
      <c r="J60" s="10"/>
      <c r="K60" s="9">
        <f>SUM(K10:K59)</f>
        <v>0</v>
      </c>
      <c r="L60" s="9">
        <f>SUM(L10:L59)</f>
        <v>0</v>
      </c>
      <c r="M60" s="9">
        <f>SUM(M10:M59)</f>
        <v>0</v>
      </c>
      <c r="N60" s="9">
        <f>SUM(N10:N59)</f>
        <v>0</v>
      </c>
      <c r="O60" s="9">
        <f>SUM(O10:O59)</f>
        <v>0</v>
      </c>
      <c r="P60" s="8">
        <f>SUM(P10:P59)</f>
        <v>1909129554.0900002</v>
      </c>
      <c r="Q60" s="8">
        <f>SUM(Q10:Q59)</f>
        <v>7515537454</v>
      </c>
      <c r="R60" s="8">
        <f>SUM(R10:R59)</f>
        <v>9424667008.0900002</v>
      </c>
      <c r="S60" s="8">
        <f>SUM(S10:S59)</f>
        <v>8983654177.7200012</v>
      </c>
      <c r="T60" s="7">
        <f>IF(R60&gt;0,S60/R60,0)</f>
        <v>0.9532065345129499</v>
      </c>
      <c r="U60" s="8">
        <f>SUM(U10:U59)</f>
        <v>8983654177.7200012</v>
      </c>
      <c r="V60" s="7">
        <f>IF(R60&gt;0,U60/R60,0)</f>
        <v>0.9532065345129499</v>
      </c>
      <c r="W60" s="8">
        <f>SUM(W10:W59)</f>
        <v>8983654177.7200012</v>
      </c>
      <c r="X60" s="7">
        <f>IF(R60&gt;0,W60/R60,0)</f>
        <v>0.9532065345129499</v>
      </c>
    </row>
    <row r="61" spans="1:24" ht="28.5" customHeight="1">
      <c r="A61" s="6" t="s">
        <v>1</v>
      </c>
      <c r="B61" s="1"/>
      <c r="C61" s="1"/>
      <c r="D61" s="1"/>
      <c r="E61" s="1"/>
      <c r="F61" s="1"/>
      <c r="G61" s="1"/>
      <c r="H61" s="2"/>
      <c r="I61" s="2"/>
      <c r="J61" s="2"/>
      <c r="K61" s="1"/>
      <c r="L61" s="1"/>
      <c r="M61" s="1"/>
      <c r="N61" s="1"/>
      <c r="O61" s="1"/>
      <c r="P61" s="5"/>
      <c r="Q61" s="1"/>
      <c r="R61" s="1"/>
      <c r="S61" s="1"/>
      <c r="T61" s="1"/>
      <c r="U61" s="4"/>
      <c r="V61" s="1"/>
      <c r="W61" s="4"/>
      <c r="X61" s="1"/>
    </row>
    <row r="62" spans="1:24" ht="28.5" customHeight="1">
      <c r="A62" s="3" t="s">
        <v>0</v>
      </c>
      <c r="B62" s="1"/>
      <c r="C62" s="1"/>
      <c r="D62" s="1"/>
      <c r="E62" s="1"/>
      <c r="F62" s="1"/>
      <c r="G62" s="1"/>
      <c r="H62" s="2"/>
      <c r="I62" s="2"/>
      <c r="J62" s="2"/>
      <c r="K62" s="1"/>
      <c r="L62" s="1"/>
      <c r="M62" s="1"/>
      <c r="N62" s="1"/>
      <c r="O62" s="1"/>
      <c r="P62" s="5"/>
      <c r="Q62" s="1"/>
      <c r="R62" s="1"/>
      <c r="S62" s="1"/>
      <c r="T62" s="1"/>
      <c r="U62" s="4"/>
      <c r="V62" s="1"/>
      <c r="W62" s="4"/>
      <c r="X62" s="1"/>
    </row>
  </sheetData>
  <mergeCells count="17">
    <mergeCell ref="A8:B8"/>
    <mergeCell ref="C8:C9"/>
    <mergeCell ref="D8:D9"/>
    <mergeCell ref="E8:F8"/>
    <mergeCell ref="P7:Q7"/>
    <mergeCell ref="G8:G9"/>
    <mergeCell ref="H8:I8"/>
    <mergeCell ref="J8:J9"/>
    <mergeCell ref="A60:J60"/>
    <mergeCell ref="N7:N8"/>
    <mergeCell ref="O7:O8"/>
    <mergeCell ref="A5:X5"/>
    <mergeCell ref="A7:J7"/>
    <mergeCell ref="K7:K8"/>
    <mergeCell ref="L7:M7"/>
    <mergeCell ref="R7:R8"/>
    <mergeCell ref="S7:X7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2021-08-17T18:02:53Z</dcterms:created>
  <dcterms:modified xsi:type="dcterms:W3CDTF">2021-08-17T18:03:19Z</dcterms:modified>
</cp:coreProperties>
</file>