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Fev!$A$1:$X$17</definedName>
  </definedNames>
  <calcPr calcId="145621"/>
</workbook>
</file>

<file path=xl/calcChain.xml><?xml version="1.0" encoding="utf-8"?>
<calcChain xmlns="http://schemas.openxmlformats.org/spreadsheetml/2006/main">
  <c r="O15" i="1" l="1"/>
  <c r="M15" i="1"/>
  <c r="L15" i="1"/>
  <c r="K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15" i="1" s="1"/>
  <c r="U10" i="1"/>
  <c r="U15" i="1" s="1"/>
  <c r="S10" i="1"/>
  <c r="S15" i="1" s="1"/>
  <c r="Q10" i="1"/>
  <c r="Q15" i="1" s="1"/>
  <c r="P10" i="1"/>
  <c r="P1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0" i="1" l="1"/>
  <c r="R15" i="1"/>
  <c r="X10" i="1"/>
  <c r="T10" i="1"/>
  <c r="V11" i="1"/>
  <c r="X11" i="1"/>
  <c r="T11" i="1"/>
  <c r="V12" i="1"/>
  <c r="X12" i="1"/>
  <c r="T12" i="1"/>
  <c r="V13" i="1"/>
  <c r="X13" i="1"/>
  <c r="T13" i="1"/>
  <c r="V14" i="1"/>
  <c r="X14" i="1"/>
  <c r="T14" i="1"/>
  <c r="N15" i="1"/>
  <c r="X15" i="1" l="1"/>
  <c r="T15" i="1"/>
  <c r="V1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<sst xmlns="http://schemas.openxmlformats.org/spreadsheetml/2006/main" count="55" uniqueCount="51">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</sst>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8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4" fontId="7" fillId="0" borderId="0"/>
    <xf numFmtId="0" fontId="25" fillId="0" borderId="31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166" fontId="3" fillId="0" borderId="24" xfId="5" applyNumberFormat="1" applyFont="1" applyFill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</cellXfs>
  <cellStyles count="393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19" xfId="244"/>
    <cellStyle name="Normal 2" xfId="245"/>
    <cellStyle name="Normal 2 2" xfId="246"/>
    <cellStyle name="Normal 2 3" xfId="247"/>
    <cellStyle name="Normal 2 3 2" xfId="248"/>
    <cellStyle name="Normal 2 3_00_Decisão Anexo V 2015_MEMORIAL_Oficial SOF" xfId="249"/>
    <cellStyle name="Normal 2 4" xfId="250"/>
    <cellStyle name="Normal 2 5" xfId="251"/>
    <cellStyle name="Normal 2 6" xfId="252"/>
    <cellStyle name="Normal 2 7" xfId="253"/>
    <cellStyle name="Normal 2 8" xfId="3"/>
    <cellStyle name="Normal 2_00_Decisão Anexo V 2015_MEMORIAL_Oficial SOF" xfId="254"/>
    <cellStyle name="Normal 3" xfId="255"/>
    <cellStyle name="Normal 3 2" xfId="256"/>
    <cellStyle name="Normal 3_05_Impactos_Demais PLs_2013_Dados CNJ de jul-12" xfId="257"/>
    <cellStyle name="Normal 4" xfId="258"/>
    <cellStyle name="Normal 5" xfId="259"/>
    <cellStyle name="Normal 6" xfId="260"/>
    <cellStyle name="Normal 7" xfId="261"/>
    <cellStyle name="Normal 8" xfId="262"/>
    <cellStyle name="Normal 9" xfId="263"/>
    <cellStyle name="Nota 2" xfId="264"/>
    <cellStyle name="Nota 2 2" xfId="265"/>
    <cellStyle name="Nota 2_00_Decisão Anexo V 2015_MEMORIAL_Oficial SOF" xfId="266"/>
    <cellStyle name="Nota 3" xfId="267"/>
    <cellStyle name="Nota 4" xfId="268"/>
    <cellStyle name="Note" xfId="269"/>
    <cellStyle name="Output" xfId="270"/>
    <cellStyle name="Percent_Agenda" xfId="271"/>
    <cellStyle name="Percentual" xfId="272"/>
    <cellStyle name="Ponto" xfId="273"/>
    <cellStyle name="Porcentagem 10" xfId="274"/>
    <cellStyle name="Porcentagem 11" xfId="2"/>
    <cellStyle name="Porcentagem 11 2" xfId="275"/>
    <cellStyle name="Porcentagem 12" xfId="8"/>
    <cellStyle name="Porcentagem 2" xfId="4"/>
    <cellStyle name="Porcentagem 2 2" xfId="276"/>
    <cellStyle name="Porcentagem 2 3" xfId="277"/>
    <cellStyle name="Porcentagem 2_FCDF 2014_2ª Versão" xfId="278"/>
    <cellStyle name="Porcentagem 3" xfId="279"/>
    <cellStyle name="Porcentagem 4" xfId="280"/>
    <cellStyle name="Porcentagem 5" xfId="281"/>
    <cellStyle name="Porcentagem 6" xfId="282"/>
    <cellStyle name="Porcentagem 7" xfId="283"/>
    <cellStyle name="Porcentagem 8" xfId="284"/>
    <cellStyle name="Porcentagem 9" xfId="285"/>
    <cellStyle name="rodape" xfId="286"/>
    <cellStyle name="Saída 2" xfId="287"/>
    <cellStyle name="Saída 2 2" xfId="288"/>
    <cellStyle name="Saída 2_05_Impactos_Demais PLs_2013_Dados CNJ de jul-12" xfId="289"/>
    <cellStyle name="Saída 3" xfId="290"/>
    <cellStyle name="Saída 4" xfId="291"/>
    <cellStyle name="Sep. milhar [0]" xfId="292"/>
    <cellStyle name="Sep. milhar [2]" xfId="293"/>
    <cellStyle name="Separador de m" xfId="294"/>
    <cellStyle name="Separador de milhares 10" xfId="295"/>
    <cellStyle name="Separador de milhares 2" xfId="296"/>
    <cellStyle name="Separador de milhares 2 2" xfId="297"/>
    <cellStyle name="Separador de milhares 2 2 3" xfId="298"/>
    <cellStyle name="Separador de milhares 2 2 6" xfId="299"/>
    <cellStyle name="Separador de milhares 2 2_00_Decisão Anexo V 2015_MEMORIAL_Oficial SOF" xfId="300"/>
    <cellStyle name="Separador de milhares 2 3" xfId="301"/>
    <cellStyle name="Separador de milhares 2 3 2" xfId="302"/>
    <cellStyle name="Separador de milhares 2 3 2 2" xfId="303"/>
    <cellStyle name="Separador de milhares 2 3 2 2 2" xfId="304"/>
    <cellStyle name="Separador de milhares 2 3 2 2_00_Decisão Anexo V 2015_MEMORIAL_Oficial SOF" xfId="305"/>
    <cellStyle name="Separador de milhares 2 3 2_00_Decisão Anexo V 2015_MEMORIAL_Oficial SOF" xfId="306"/>
    <cellStyle name="Separador de milhares 2 3 3" xfId="307"/>
    <cellStyle name="Separador de milhares 2 3_00_Decisão Anexo V 2015_MEMORIAL_Oficial SOF" xfId="308"/>
    <cellStyle name="Separador de milhares 2 4" xfId="309"/>
    <cellStyle name="Separador de milhares 2 5" xfId="310"/>
    <cellStyle name="Separador de milhares 2 5 2" xfId="311"/>
    <cellStyle name="Separador de milhares 2 5_00_Decisão Anexo V 2015_MEMORIAL_Oficial SOF" xfId="312"/>
    <cellStyle name="Separador de milhares 2_00_Decisão Anexo V 2015_MEMORIAL_Oficial SOF" xfId="313"/>
    <cellStyle name="Separador de milhares 3" xfId="314"/>
    <cellStyle name="Separador de milhares 3 2" xfId="315"/>
    <cellStyle name="Separador de milhares 3 3" xfId="316"/>
    <cellStyle name="Separador de milhares 3_00_Decisão Anexo V 2015_MEMORIAL_Oficial SOF" xfId="317"/>
    <cellStyle name="Separador de milhares 4" xfId="318"/>
    <cellStyle name="Separador de milhares 5" xfId="319"/>
    <cellStyle name="Separador de milhares 6" xfId="320"/>
    <cellStyle name="Separador de milhares 7" xfId="321"/>
    <cellStyle name="Separador de milhares 8" xfId="322"/>
    <cellStyle name="Separador de milhares 9" xfId="323"/>
    <cellStyle name="TableStyleLight1" xfId="324"/>
    <cellStyle name="TableStyleLight1 2" xfId="325"/>
    <cellStyle name="TableStyleLight1 3" xfId="326"/>
    <cellStyle name="TableStyleLight1 5" xfId="327"/>
    <cellStyle name="TableStyleLight1_00_Decisão Anexo V 2015_MEMORIAL_Oficial SOF" xfId="328"/>
    <cellStyle name="Texto de Aviso 2" xfId="329"/>
    <cellStyle name="Texto de Aviso 2 2" xfId="330"/>
    <cellStyle name="Texto de Aviso 2_05_Impactos_Demais PLs_2013_Dados CNJ de jul-12" xfId="331"/>
    <cellStyle name="Texto de Aviso 3" xfId="332"/>
    <cellStyle name="Texto de Aviso 4" xfId="333"/>
    <cellStyle name="Texto Explicativo 2" xfId="334"/>
    <cellStyle name="Texto Explicativo 2 2" xfId="335"/>
    <cellStyle name="Texto Explicativo 2_05_Impactos_Demais PLs_2013_Dados CNJ de jul-12" xfId="336"/>
    <cellStyle name="Texto Explicativo 3" xfId="337"/>
    <cellStyle name="Texto Explicativo 4" xfId="338"/>
    <cellStyle name="Texto, derecha" xfId="339"/>
    <cellStyle name="Texto, izquierda" xfId="340"/>
    <cellStyle name="Title" xfId="341"/>
    <cellStyle name="Titulo" xfId="342"/>
    <cellStyle name="Título 1 1" xfId="343"/>
    <cellStyle name="Título 1 2" xfId="344"/>
    <cellStyle name="Título 1 2 2" xfId="345"/>
    <cellStyle name="Título 1 2_05_Impactos_Demais PLs_2013_Dados CNJ de jul-12" xfId="346"/>
    <cellStyle name="Título 1 3" xfId="347"/>
    <cellStyle name="Título 1 4" xfId="348"/>
    <cellStyle name="Título 10" xfId="349"/>
    <cellStyle name="Título 11" xfId="350"/>
    <cellStyle name="Título 2 2" xfId="351"/>
    <cellStyle name="Título 2 2 2" xfId="352"/>
    <cellStyle name="Título 2 2_05_Impactos_Demais PLs_2013_Dados CNJ de jul-12" xfId="353"/>
    <cellStyle name="Título 2 3" xfId="354"/>
    <cellStyle name="Título 2 4" xfId="355"/>
    <cellStyle name="Título 3 2" xfId="356"/>
    <cellStyle name="Título 3 2 2" xfId="357"/>
    <cellStyle name="Título 3 2_05_Impactos_Demais PLs_2013_Dados CNJ de jul-12" xfId="358"/>
    <cellStyle name="Título 3 3" xfId="359"/>
    <cellStyle name="Título 3 4" xfId="360"/>
    <cellStyle name="Título 4 2" xfId="361"/>
    <cellStyle name="Título 4 2 2" xfId="362"/>
    <cellStyle name="Título 4 2_05_Impactos_Demais PLs_2013_Dados CNJ de jul-12" xfId="363"/>
    <cellStyle name="Título 4 3" xfId="364"/>
    <cellStyle name="Título 4 4" xfId="365"/>
    <cellStyle name="Título 5" xfId="366"/>
    <cellStyle name="Título 5 2" xfId="367"/>
    <cellStyle name="Título 5 3" xfId="368"/>
    <cellStyle name="Título 5_05_Impactos_Demais PLs_2013_Dados CNJ de jul-12" xfId="369"/>
    <cellStyle name="Título 6" xfId="370"/>
    <cellStyle name="Título 6 2" xfId="371"/>
    <cellStyle name="Título 6_34" xfId="372"/>
    <cellStyle name="Título 7" xfId="373"/>
    <cellStyle name="Título 8" xfId="374"/>
    <cellStyle name="Título 9" xfId="375"/>
    <cellStyle name="Titulo_00_Equalização ASMED_SOF" xfId="376"/>
    <cellStyle name="Titulo1" xfId="377"/>
    <cellStyle name="Titulo2" xfId="378"/>
    <cellStyle name="Total 2" xfId="379"/>
    <cellStyle name="Total 2 2" xfId="380"/>
    <cellStyle name="Total 2_05_Impactos_Demais PLs_2013_Dados CNJ de jul-12" xfId="381"/>
    <cellStyle name="Total 3" xfId="382"/>
    <cellStyle name="Total 4" xfId="383"/>
    <cellStyle name="V¡rgula" xfId="384"/>
    <cellStyle name="V¡rgula0" xfId="385"/>
    <cellStyle name="Vírgul - Estilo1" xfId="386"/>
    <cellStyle name="Vírgula" xfId="1" builtinId="3"/>
    <cellStyle name="Vírgula 2" xfId="5"/>
    <cellStyle name="Vírgula 2 2" xfId="387"/>
    <cellStyle name="Vírgula 3" xfId="388"/>
    <cellStyle name="Vírgula 4" xfId="389"/>
    <cellStyle name="Vírgula 5" xfId="390"/>
    <cellStyle name="Vírgula 6" xfId="7"/>
    <cellStyle name="Vírgula0" xfId="391"/>
    <cellStyle name="Warning Text" xfId="3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40904</v>
          </cell>
          <cell r="B9" t="str">
            <v>FUNDO DO REGIME GERAL DA PREVID.SOCIAL- FRGPS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0153</v>
          </cell>
          <cell r="K9" t="str">
            <v>REC.DEST.ATIVIDADES-FINS DA SEGURIDADE SOCIAL</v>
          </cell>
          <cell r="L9" t="str">
            <v>3</v>
          </cell>
          <cell r="M9">
            <v>95834263</v>
          </cell>
          <cell r="N9">
            <v>0</v>
          </cell>
          <cell r="O9">
            <v>95834262.200000003</v>
          </cell>
          <cell r="P9">
            <v>95834262.200000003</v>
          </cell>
          <cell r="Q9">
            <v>95834262.200000003</v>
          </cell>
        </row>
        <row r="10">
          <cell r="A10" t="str">
            <v>55901</v>
          </cell>
          <cell r="B10" t="str">
            <v>FUNDO NACIONAL DE ASSISTENCIA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0153</v>
          </cell>
          <cell r="K10" t="str">
            <v>REC.DEST.ATIVIDADES-FINS DA SEGURIDADE SOCIAL</v>
          </cell>
          <cell r="L10" t="str">
            <v>3</v>
          </cell>
          <cell r="M10">
            <v>7552058.7400000002</v>
          </cell>
          <cell r="N10">
            <v>0</v>
          </cell>
          <cell r="O10">
            <v>7552058.0099999998</v>
          </cell>
          <cell r="P10">
            <v>7552058.0099999998</v>
          </cell>
          <cell r="Q10">
            <v>7552058.0099999998</v>
          </cell>
        </row>
        <row r="11">
          <cell r="A11" t="str">
            <v>71103</v>
          </cell>
          <cell r="B11" t="str">
            <v>ENCARGOS FINANC.DA UNIAO-SENTENCAS JUDICIAIS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00G5</v>
          </cell>
          <cell r="H11" t="str">
            <v>CONTRIBUICAO DA UNIAO, DE SUAS AUTARQUIAS E FUNDACOES PARA O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1</v>
          </cell>
          <cell r="M11">
            <v>2035388</v>
          </cell>
          <cell r="N11">
            <v>0</v>
          </cell>
          <cell r="O11">
            <v>2035385.78</v>
          </cell>
          <cell r="P11">
            <v>2035385.78</v>
          </cell>
          <cell r="Q11">
            <v>2035385.78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27495334</v>
          </cell>
          <cell r="N12">
            <v>0</v>
          </cell>
          <cell r="O12">
            <v>27475521.550000001</v>
          </cell>
          <cell r="P12">
            <v>27475521.550000001</v>
          </cell>
          <cell r="Q12">
            <v>27475521.550000001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1723876</v>
          </cell>
          <cell r="N13">
            <v>0</v>
          </cell>
          <cell r="O13">
            <v>1709995.34</v>
          </cell>
          <cell r="P13">
            <v>1709995.34</v>
          </cell>
          <cell r="Q13">
            <v>1709995.34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showGridLines="0" tabSelected="1" view="pageBreakPreview" zoomScale="85" zoomScaleNormal="85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6" width="18" customWidth="1"/>
    <col min="17" max="17" width="18.85546875" customWidth="1"/>
    <col min="18" max="18" width="33.28515625" customWidth="1"/>
    <col min="19" max="19" width="26.7109375" customWidth="1"/>
    <col min="20" max="20" width="7" bestFit="1" customWidth="1"/>
    <col min="21" max="21" width="16.140625" customWidth="1"/>
    <col min="22" max="22" width="7" bestFit="1" customWidth="1"/>
    <col min="23" max="23" width="16.5703125" customWidth="1"/>
    <col min="24" max="24" width="7" bestFit="1" customWidth="1"/>
  </cols>
  <sheetData>
    <row r="1" spans="1:24" s="5" customFormat="1" ht="18" customHeight="1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s="5" customFormat="1" ht="18" customHeight="1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s="5" customFormat="1" ht="18" customHeight="1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s="5" customFormat="1" ht="18" customHeight="1">
      <c r="A4" s="1" t="s">
        <v>5</v>
      </c>
      <c r="B4" s="7">
        <v>44593</v>
      </c>
      <c r="C4" s="8"/>
      <c r="D4" s="1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5" customFormat="1" ht="18" customHeight="1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3" t="s">
        <v>7</v>
      </c>
      <c r="B7" s="14"/>
      <c r="C7" s="14"/>
      <c r="D7" s="14"/>
      <c r="E7" s="14"/>
      <c r="F7" s="14"/>
      <c r="G7" s="14"/>
      <c r="H7" s="14"/>
      <c r="I7" s="14"/>
      <c r="J7" s="15"/>
      <c r="K7" s="16" t="s">
        <v>8</v>
      </c>
      <c r="L7" s="17" t="s">
        <v>9</v>
      </c>
      <c r="M7" s="18"/>
      <c r="N7" s="16" t="s">
        <v>10</v>
      </c>
      <c r="O7" s="16" t="s">
        <v>11</v>
      </c>
      <c r="P7" s="13" t="s">
        <v>12</v>
      </c>
      <c r="Q7" s="15"/>
      <c r="R7" s="16" t="s">
        <v>13</v>
      </c>
      <c r="S7" s="13" t="s">
        <v>14</v>
      </c>
      <c r="T7" s="14"/>
      <c r="U7" s="14"/>
      <c r="V7" s="14"/>
      <c r="W7" s="14"/>
      <c r="X7" s="15"/>
    </row>
    <row r="8" spans="1:24" ht="28.5" customHeight="1">
      <c r="A8" s="19" t="s">
        <v>15</v>
      </c>
      <c r="B8" s="20"/>
      <c r="C8" s="21" t="s">
        <v>16</v>
      </c>
      <c r="D8" s="21" t="s">
        <v>17</v>
      </c>
      <c r="E8" s="22" t="s">
        <v>18</v>
      </c>
      <c r="F8" s="23"/>
      <c r="G8" s="21" t="s">
        <v>19</v>
      </c>
      <c r="H8" s="24" t="s">
        <v>20</v>
      </c>
      <c r="I8" s="25"/>
      <c r="J8" s="21" t="s">
        <v>21</v>
      </c>
      <c r="K8" s="26"/>
      <c r="L8" s="27" t="s">
        <v>22</v>
      </c>
      <c r="M8" s="27" t="s">
        <v>23</v>
      </c>
      <c r="N8" s="26"/>
      <c r="O8" s="26"/>
      <c r="P8" s="28" t="s">
        <v>24</v>
      </c>
      <c r="Q8" s="28" t="s">
        <v>25</v>
      </c>
      <c r="R8" s="26"/>
      <c r="S8" s="29" t="s">
        <v>26</v>
      </c>
      <c r="T8" s="30" t="s">
        <v>27</v>
      </c>
      <c r="U8" s="29" t="s">
        <v>28</v>
      </c>
      <c r="V8" s="31" t="s">
        <v>27</v>
      </c>
      <c r="W8" s="32" t="s">
        <v>29</v>
      </c>
      <c r="X8" s="31" t="s">
        <v>27</v>
      </c>
    </row>
    <row r="9" spans="1:24" ht="28.5" customHeight="1" thickBot="1">
      <c r="A9" s="33" t="s">
        <v>30</v>
      </c>
      <c r="B9" s="33" t="s">
        <v>31</v>
      </c>
      <c r="C9" s="34"/>
      <c r="D9" s="34"/>
      <c r="E9" s="35" t="s">
        <v>32</v>
      </c>
      <c r="F9" s="35" t="s">
        <v>33</v>
      </c>
      <c r="G9" s="34"/>
      <c r="H9" s="35" t="s">
        <v>30</v>
      </c>
      <c r="I9" s="35" t="s">
        <v>31</v>
      </c>
      <c r="J9" s="34"/>
      <c r="K9" s="33" t="s">
        <v>34</v>
      </c>
      <c r="L9" s="36" t="s">
        <v>35</v>
      </c>
      <c r="M9" s="36" t="s">
        <v>36</v>
      </c>
      <c r="N9" s="36" t="s">
        <v>37</v>
      </c>
      <c r="O9" s="36" t="s">
        <v>38</v>
      </c>
      <c r="P9" s="36" t="s">
        <v>39</v>
      </c>
      <c r="Q9" s="36" t="s">
        <v>40</v>
      </c>
      <c r="R9" s="33" t="s">
        <v>41</v>
      </c>
      <c r="S9" s="37" t="s">
        <v>42</v>
      </c>
      <c r="T9" s="38" t="s">
        <v>43</v>
      </c>
      <c r="U9" s="37" t="s">
        <v>44</v>
      </c>
      <c r="V9" s="38" t="s">
        <v>45</v>
      </c>
      <c r="W9" s="39" t="s">
        <v>46</v>
      </c>
      <c r="X9" s="38" t="s">
        <v>47</v>
      </c>
    </row>
    <row r="10" spans="1:24" ht="28.5" customHeight="1">
      <c r="A10" s="40" t="str">
        <f>'[1]Access-Fev'!A9</f>
        <v>40904</v>
      </c>
      <c r="B10" s="41" t="str">
        <f>'[1]Access-Fev'!B9</f>
        <v>FUNDO DO REGIME GERAL DA PREVID.SOCIAL- FRGPS</v>
      </c>
      <c r="C10" s="42" t="str">
        <f>CONCATENATE('[1]Access-Fev'!C9,".",'[1]Access-Fev'!D9)</f>
        <v>28.846</v>
      </c>
      <c r="D10" s="42" t="str">
        <f>CONCATENATE('[1]Access-Fev'!E9,".",'[1]Access-Fev'!G9)</f>
        <v>0901.0625</v>
      </c>
      <c r="E10" s="41" t="str">
        <f>'[1]Access-Fev'!F9</f>
        <v>OPERACOES ESPECIAIS: CUMPRIMENTO DE SENTENCAS JUDICIAIS</v>
      </c>
      <c r="F10" s="43" t="str">
        <f>'[1]Access-Fev'!H9</f>
        <v>SENTENCAS JUDICIAIS TRANSITADAS EM JULGADO DE PEQUENO VALOR</v>
      </c>
      <c r="G10" s="40" t="str">
        <f>'[1]Access-Fev'!I9</f>
        <v>2</v>
      </c>
      <c r="H10" s="40" t="str">
        <f>'[1]Access-Fev'!J9</f>
        <v>0153</v>
      </c>
      <c r="I10" s="44" t="str">
        <f>'[1]Access-Fev'!K9</f>
        <v>REC.DEST.ATIVIDADES-FINS DA SEGURIDADE SOCIAL</v>
      </c>
      <c r="J10" s="40" t="str">
        <f>'[1]Access-Fev'!L9</f>
        <v>3</v>
      </c>
      <c r="K10" s="45"/>
      <c r="L10" s="46"/>
      <c r="M10" s="46"/>
      <c r="N10" s="47">
        <f>K10+L10-M10</f>
        <v>0</v>
      </c>
      <c r="O10" s="45"/>
      <c r="P10" s="48">
        <f>IF('[1]Access-Fev'!N9=0,'[1]Access-Fev'!M9,0)</f>
        <v>95834263</v>
      </c>
      <c r="Q10" s="48">
        <f>IF('[1]Access-Fev'!N9&gt;0,'[1]Access-Fev'!N9,0)</f>
        <v>0</v>
      </c>
      <c r="R10" s="48">
        <f>N10-O10+P10+Q10</f>
        <v>95834263</v>
      </c>
      <c r="S10" s="48">
        <f>'[1]Access-Fev'!O9</f>
        <v>95834262.200000003</v>
      </c>
      <c r="T10" s="49">
        <f>IF(R10&gt;0,S10/R10,0)</f>
        <v>0.99999999165225495</v>
      </c>
      <c r="U10" s="48">
        <f>'[1]Access-Fev'!P9</f>
        <v>95834262.200000003</v>
      </c>
      <c r="V10" s="49">
        <f>IF(R10&gt;0,U10/R10,0)</f>
        <v>0.99999999165225495</v>
      </c>
      <c r="W10" s="48">
        <f>'[1]Access-Fev'!Q9</f>
        <v>95834262.200000003</v>
      </c>
      <c r="X10" s="49">
        <f>IF(R10&gt;0,W10/R10,0)</f>
        <v>0.99999999165225495</v>
      </c>
    </row>
    <row r="11" spans="1:24" ht="28.5" customHeight="1">
      <c r="A11" s="50" t="str">
        <f>'[1]Access-Fev'!A10</f>
        <v>55901</v>
      </c>
      <c r="B11" s="51" t="str">
        <f>'[1]Access-Fev'!B10</f>
        <v>FUNDO NACIONAL DE ASSISTENCIA SOCIAL</v>
      </c>
      <c r="C11" s="52" t="str">
        <f>CONCATENATE('[1]Access-Fev'!C10,".",'[1]Access-Fev'!D10)</f>
        <v>28.846</v>
      </c>
      <c r="D11" s="52" t="str">
        <f>CONCATENATE('[1]Access-Fev'!E10,".",'[1]Access-Fev'!G10)</f>
        <v>0901.0625</v>
      </c>
      <c r="E11" s="51" t="str">
        <f>'[1]Access-Fev'!F10</f>
        <v>OPERACOES ESPECIAIS: CUMPRIMENTO DE SENTENCAS JUDICIAIS</v>
      </c>
      <c r="F11" s="53" t="str">
        <f>'[1]Access-Fev'!H10</f>
        <v>SENTENCAS JUDICIAIS TRANSITADAS EM JULGADO DE PEQUENO VALOR</v>
      </c>
      <c r="G11" s="52" t="str">
        <f>'[1]Access-Fev'!I10</f>
        <v>2</v>
      </c>
      <c r="H11" s="52" t="str">
        <f>'[1]Access-Fev'!J10</f>
        <v>0153</v>
      </c>
      <c r="I11" s="51" t="str">
        <f>'[1]Access-Fev'!K10</f>
        <v>REC.DEST.ATIVIDADES-FINS DA SEGURIDADE SOCIAL</v>
      </c>
      <c r="J11" s="52" t="str">
        <f>'[1]Access-Fev'!L10</f>
        <v>3</v>
      </c>
      <c r="K11" s="54"/>
      <c r="L11" s="54"/>
      <c r="M11" s="54"/>
      <c r="N11" s="55">
        <f t="shared" ref="N11:N14" si="0">K11+L11-M11</f>
        <v>0</v>
      </c>
      <c r="O11" s="54"/>
      <c r="P11" s="56">
        <f>IF('[1]Access-Fev'!N10=0,'[1]Access-Fev'!M10,0)</f>
        <v>7552058.7400000002</v>
      </c>
      <c r="Q11" s="56">
        <f>IF('[1]Access-Fev'!N10&gt;0,'[1]Access-Fev'!N10,0)</f>
        <v>0</v>
      </c>
      <c r="R11" s="56">
        <f t="shared" ref="R11:R14" si="1">N11-O11+P11+Q11</f>
        <v>7552058.7400000002</v>
      </c>
      <c r="S11" s="56">
        <f>'[1]Access-Fev'!O10</f>
        <v>7552058.0099999998</v>
      </c>
      <c r="T11" s="57">
        <f t="shared" ref="T11:T14" si="2">IF(R11&gt;0,S11/R11,0)</f>
        <v>0.99999990333761624</v>
      </c>
      <c r="U11" s="56">
        <f>'[1]Access-Fev'!P10</f>
        <v>7552058.0099999998</v>
      </c>
      <c r="V11" s="57">
        <f t="shared" ref="V11:V14" si="3">IF(R11&gt;0,U11/R11,0)</f>
        <v>0.99999990333761624</v>
      </c>
      <c r="W11" s="56">
        <f>'[1]Access-Fev'!Q10</f>
        <v>7552058.0099999998</v>
      </c>
      <c r="X11" s="57">
        <f t="shared" ref="X11:X14" si="4">IF(R11&gt;0,W11/R11,0)</f>
        <v>0.99999990333761624</v>
      </c>
    </row>
    <row r="12" spans="1:24" ht="28.5" customHeight="1">
      <c r="A12" s="50" t="str">
        <f>'[1]Access-Fev'!A11</f>
        <v>71103</v>
      </c>
      <c r="B12" s="51" t="str">
        <f>'[1]Access-Fev'!B11</f>
        <v>ENCARGOS FINANC.DA UNIAO-SENTENCAS JUDICIAIS</v>
      </c>
      <c r="C12" s="52" t="str">
        <f>CONCATENATE('[1]Access-Fev'!C11,".",'[1]Access-Fev'!D11)</f>
        <v>28.846</v>
      </c>
      <c r="D12" s="52" t="str">
        <f>CONCATENATE('[1]Access-Fev'!E11,".",'[1]Access-Fev'!G11)</f>
        <v>0901.00G5</v>
      </c>
      <c r="E12" s="51" t="str">
        <f>'[1]Access-Fev'!F11</f>
        <v>OPERACOES ESPECIAIS: CUMPRIMENTO DE SENTENCAS JUDICIAIS</v>
      </c>
      <c r="F12" s="51" t="str">
        <f>'[1]Access-Fev'!H11</f>
        <v>CONTRIBUICAO DA UNIAO, DE SUAS AUTARQUIAS E FUNDACOES PARA O</v>
      </c>
      <c r="G12" s="52" t="str">
        <f>'[1]Access-Fev'!I11</f>
        <v>1</v>
      </c>
      <c r="H12" s="52" t="str">
        <f>'[1]Access-Fev'!J11</f>
        <v>0100</v>
      </c>
      <c r="I12" s="51" t="str">
        <f>'[1]Access-Fev'!K11</f>
        <v>RECURSOS PRIMARIOS DE LIVRE APLICACAO</v>
      </c>
      <c r="J12" s="52" t="str">
        <f>'[1]Access-Fev'!L11</f>
        <v>1</v>
      </c>
      <c r="K12" s="56"/>
      <c r="L12" s="56"/>
      <c r="M12" s="56"/>
      <c r="N12" s="54">
        <f t="shared" si="0"/>
        <v>0</v>
      </c>
      <c r="O12" s="56"/>
      <c r="P12" s="58">
        <f>IF('[1]Access-Fev'!N11=0,'[1]Access-Fev'!M11,0)</f>
        <v>2035388</v>
      </c>
      <c r="Q12" s="56">
        <f>IF('[1]Access-Fev'!N11&gt;0,'[1]Access-Fev'!N11,0)</f>
        <v>0</v>
      </c>
      <c r="R12" s="56">
        <f t="shared" si="1"/>
        <v>2035388</v>
      </c>
      <c r="S12" s="56">
        <f>'[1]Access-Fev'!O11</f>
        <v>2035385.78</v>
      </c>
      <c r="T12" s="57">
        <f t="shared" si="2"/>
        <v>0.99999890929886592</v>
      </c>
      <c r="U12" s="56">
        <f>'[1]Access-Fev'!P11</f>
        <v>2035385.78</v>
      </c>
      <c r="V12" s="57">
        <f t="shared" si="3"/>
        <v>0.99999890929886592</v>
      </c>
      <c r="W12" s="56">
        <f>'[1]Access-Fev'!Q11</f>
        <v>2035385.78</v>
      </c>
      <c r="X12" s="57">
        <f t="shared" si="4"/>
        <v>0.99999890929886592</v>
      </c>
    </row>
    <row r="13" spans="1:24" ht="28.5" customHeight="1">
      <c r="A13" s="50" t="str">
        <f>'[1]Access-Fev'!A12</f>
        <v>71103</v>
      </c>
      <c r="B13" s="51" t="str">
        <f>'[1]Access-Fev'!B12</f>
        <v>ENCARGOS FINANC.DA UNIAO-SENTENCAS JUDICIAIS</v>
      </c>
      <c r="C13" s="52" t="str">
        <f>CONCATENATE('[1]Access-Fev'!C12,".",'[1]Access-Fev'!D12)</f>
        <v>28.846</v>
      </c>
      <c r="D13" s="52" t="str">
        <f>CONCATENATE('[1]Access-Fev'!E12,".",'[1]Access-Fev'!G12)</f>
        <v>0901.0625</v>
      </c>
      <c r="E13" s="51" t="str">
        <f>'[1]Access-Fev'!F12</f>
        <v>OPERACOES ESPECIAIS: CUMPRIMENTO DE SENTENCAS JUDICIAIS</v>
      </c>
      <c r="F13" s="51" t="str">
        <f>'[1]Access-Fev'!H12</f>
        <v>SENTENCAS JUDICIAIS TRANSITADAS EM JULGADO DE PEQUENO VALOR</v>
      </c>
      <c r="G13" s="52" t="str">
        <f>'[1]Access-Fev'!I12</f>
        <v>1</v>
      </c>
      <c r="H13" s="52" t="str">
        <f>'[1]Access-Fev'!J12</f>
        <v>0100</v>
      </c>
      <c r="I13" s="51" t="str">
        <f>'[1]Access-Fev'!K12</f>
        <v>RECURSOS PRIMARIOS DE LIVRE APLICACAO</v>
      </c>
      <c r="J13" s="52" t="str">
        <f>'[1]Access-Fev'!L12</f>
        <v>3</v>
      </c>
      <c r="K13" s="56"/>
      <c r="L13" s="56"/>
      <c r="M13" s="56"/>
      <c r="N13" s="54">
        <f t="shared" si="0"/>
        <v>0</v>
      </c>
      <c r="O13" s="56"/>
      <c r="P13" s="58">
        <f>IF('[1]Access-Fev'!N12=0,'[1]Access-Fev'!M12,0)</f>
        <v>27495334</v>
      </c>
      <c r="Q13" s="56">
        <f>IF('[1]Access-Fev'!N12&gt;0,'[1]Access-Fev'!N12,0)</f>
        <v>0</v>
      </c>
      <c r="R13" s="56">
        <f t="shared" si="1"/>
        <v>27495334</v>
      </c>
      <c r="S13" s="56">
        <f>'[1]Access-Fev'!O12</f>
        <v>27475521.550000001</v>
      </c>
      <c r="T13" s="57">
        <f t="shared" si="2"/>
        <v>0.99927942501080369</v>
      </c>
      <c r="U13" s="56">
        <f>'[1]Access-Fev'!P12</f>
        <v>27475521.550000001</v>
      </c>
      <c r="V13" s="57">
        <f t="shared" si="3"/>
        <v>0.99927942501080369</v>
      </c>
      <c r="W13" s="56">
        <f>'[1]Access-Fev'!Q12</f>
        <v>27475521.550000001</v>
      </c>
      <c r="X13" s="57">
        <f t="shared" si="4"/>
        <v>0.99927942501080369</v>
      </c>
    </row>
    <row r="14" spans="1:24" ht="28.5" customHeight="1" thickBot="1">
      <c r="A14" s="50" t="str">
        <f>'[1]Access-Fev'!A13</f>
        <v>71103</v>
      </c>
      <c r="B14" s="51" t="str">
        <f>'[1]Access-Fev'!B13</f>
        <v>ENCARGOS FINANC.DA UNIAO-SENTENCAS JUDICIAIS</v>
      </c>
      <c r="C14" s="52" t="str">
        <f>CONCATENATE('[1]Access-Fev'!C13,".",'[1]Access-Fev'!D13)</f>
        <v>28.846</v>
      </c>
      <c r="D14" s="52" t="str">
        <f>CONCATENATE('[1]Access-Fev'!E13,".",'[1]Access-Fev'!G13)</f>
        <v>0901.0625</v>
      </c>
      <c r="E14" s="51" t="str">
        <f>'[1]Access-Fev'!F13</f>
        <v>OPERACOES ESPECIAIS: CUMPRIMENTO DE SENTENCAS JUDICIAIS</v>
      </c>
      <c r="F14" s="51" t="str">
        <f>'[1]Access-Fev'!H13</f>
        <v>SENTENCAS JUDICIAIS TRANSITADAS EM JULGADO DE PEQUENO VALOR</v>
      </c>
      <c r="G14" s="52" t="str">
        <f>'[1]Access-Fev'!I13</f>
        <v>1</v>
      </c>
      <c r="H14" s="52" t="str">
        <f>'[1]Access-Fev'!J13</f>
        <v>0100</v>
      </c>
      <c r="I14" s="51" t="str">
        <f>'[1]Access-Fev'!K13</f>
        <v>RECURSOS PRIMARIOS DE LIVRE APLICACAO</v>
      </c>
      <c r="J14" s="52" t="str">
        <f>'[1]Access-Fev'!L13</f>
        <v>1</v>
      </c>
      <c r="K14" s="56"/>
      <c r="L14" s="56"/>
      <c r="M14" s="56"/>
      <c r="N14" s="54">
        <f t="shared" si="0"/>
        <v>0</v>
      </c>
      <c r="O14" s="56"/>
      <c r="P14" s="58">
        <f>IF('[1]Access-Fev'!N13=0,'[1]Access-Fev'!M13,0)</f>
        <v>1723876</v>
      </c>
      <c r="Q14" s="56">
        <f>IF('[1]Access-Fev'!N13&gt;0,'[1]Access-Fev'!N13,0)</f>
        <v>0</v>
      </c>
      <c r="R14" s="56">
        <f t="shared" si="1"/>
        <v>1723876</v>
      </c>
      <c r="S14" s="56">
        <f>'[1]Access-Fev'!O13</f>
        <v>1709995.34</v>
      </c>
      <c r="T14" s="57">
        <f t="shared" si="2"/>
        <v>0.99194799393923927</v>
      </c>
      <c r="U14" s="56">
        <f>'[1]Access-Fev'!P13</f>
        <v>1709995.34</v>
      </c>
      <c r="V14" s="57">
        <f t="shared" si="3"/>
        <v>0.99194799393923927</v>
      </c>
      <c r="W14" s="56">
        <f>'[1]Access-Fev'!Q13</f>
        <v>1709995.34</v>
      </c>
      <c r="X14" s="57">
        <f t="shared" si="4"/>
        <v>0.99194799393923927</v>
      </c>
    </row>
    <row r="15" spans="1:24" ht="28.5" customHeight="1" thickBot="1">
      <c r="A15" s="17" t="s">
        <v>48</v>
      </c>
      <c r="B15" s="59"/>
      <c r="C15" s="59"/>
      <c r="D15" s="59"/>
      <c r="E15" s="59"/>
      <c r="F15" s="59"/>
      <c r="G15" s="59"/>
      <c r="H15" s="59"/>
      <c r="I15" s="59"/>
      <c r="J15" s="18"/>
      <c r="K15" s="60">
        <f t="shared" ref="K15:S15" si="5">SUM(K10:K14)</f>
        <v>0</v>
      </c>
      <c r="L15" s="60">
        <f t="shared" si="5"/>
        <v>0</v>
      </c>
      <c r="M15" s="60">
        <f t="shared" si="5"/>
        <v>0</v>
      </c>
      <c r="N15" s="60">
        <f t="shared" si="5"/>
        <v>0</v>
      </c>
      <c r="O15" s="60">
        <f t="shared" si="5"/>
        <v>0</v>
      </c>
      <c r="P15" s="61">
        <f t="shared" si="5"/>
        <v>134640919.74000001</v>
      </c>
      <c r="Q15" s="61">
        <f t="shared" si="5"/>
        <v>0</v>
      </c>
      <c r="R15" s="61">
        <f t="shared" si="5"/>
        <v>134640919.74000001</v>
      </c>
      <c r="S15" s="61">
        <f t="shared" si="5"/>
        <v>134607222.88</v>
      </c>
      <c r="T15" s="62">
        <f>IF(R15&gt;0,S15/R15,0)</f>
        <v>0.99974972794255201</v>
      </c>
      <c r="U15" s="61">
        <f>SUM(U10:U14)</f>
        <v>134607222.88</v>
      </c>
      <c r="V15" s="62">
        <f>IF(R15&gt;0,U15/R15,0)</f>
        <v>0.99974972794255201</v>
      </c>
      <c r="W15" s="61">
        <f>SUM(W10:W14)</f>
        <v>134607222.88</v>
      </c>
      <c r="X15" s="62">
        <f>IF(R15&gt;0,W15/R15,0)</f>
        <v>0.99974972794255201</v>
      </c>
    </row>
    <row r="16" spans="1:24" s="5" customFormat="1" ht="28.5" customHeight="1">
      <c r="A16" s="63" t="s">
        <v>49</v>
      </c>
      <c r="B16" s="2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64"/>
      <c r="Q16" s="2"/>
      <c r="R16" s="2"/>
      <c r="S16" s="2"/>
      <c r="T16" s="2"/>
      <c r="U16" s="4"/>
      <c r="V16" s="2"/>
      <c r="W16" s="4"/>
      <c r="X16" s="2"/>
    </row>
    <row r="17" spans="1:24" s="5" customFormat="1" ht="28.5" customHeight="1">
      <c r="A17" s="63" t="s">
        <v>50</v>
      </c>
      <c r="B17" s="65"/>
      <c r="C17" s="2"/>
      <c r="D17" s="2"/>
      <c r="E17" s="2"/>
      <c r="F17" s="2"/>
      <c r="G17" s="2"/>
      <c r="H17" s="3"/>
      <c r="I17" s="3"/>
      <c r="J17" s="3"/>
      <c r="K17" s="2"/>
      <c r="L17" s="2"/>
      <c r="M17" s="2"/>
      <c r="N17" s="2"/>
      <c r="O17" s="2"/>
      <c r="P17" s="66"/>
      <c r="Q17" s="2"/>
      <c r="R17" s="2"/>
      <c r="S17" s="2"/>
      <c r="T17" s="2"/>
      <c r="U17" s="4"/>
      <c r="V17" s="2"/>
      <c r="W17" s="4"/>
      <c r="X17" s="2"/>
    </row>
  </sheetData>
  <mergeCells count="17">
    <mergeCell ref="A15:J1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2022-03-18T20:43:30Z</dcterms:created>
  <dcterms:modified xsi:type="dcterms:W3CDTF">2022-03-18T20:43:55Z</dcterms:modified>
</cp:coreProperties>
</file>